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28680" yWindow="-120" windowWidth="20730" windowHeight="11760" tabRatio="614" activeTab="2"/>
  </bookViews>
  <sheets>
    <sheet name="Contexto" sheetId="45" r:id="rId1"/>
    <sheet name="Calific impacto riesgos corrupc" sheetId="42" state="hidden" r:id="rId2"/>
    <sheet name="Mapa de riesgo " sheetId="40" r:id="rId3"/>
    <sheet name="Mapa de Riesgos" sheetId="46" state="hidden" r:id="rId4"/>
    <sheet name="Validacion" sheetId="33" state="hidden" r:id="rId5"/>
    <sheet name="DATOS " sheetId="39" state="hidden" r:id="rId6"/>
    <sheet name="Registro de incidente" sheetId="47" r:id="rId7"/>
    <sheet name="Datos" sheetId="48" state="hidden" r:id="rId8"/>
    <sheet name="Instructivo Diligenciamiento" sheetId="50"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xlnm._FilterDatabase" localSheetId="2" hidden="1">'Mapa de riesgo '!$D$33:$D$36</definedName>
    <definedName name="_xlnm._FilterDatabase" localSheetId="3" hidden="1">'Mapa de Riesgos'!$A$8:$DY$62</definedName>
    <definedName name="ACEPTABLE" localSheetId="1">#REF!*#REF!&lt;10</definedName>
    <definedName name="ACEPTABLE" localSheetId="0">#REF!*#REF!&lt;10</definedName>
    <definedName name="ACEPTABLE" localSheetId="2">#REF!*#REF!&lt;10</definedName>
    <definedName name="ACEPTABLE" localSheetId="3">#REF!*#REF!&lt;10</definedName>
    <definedName name="ACEPTABLE">#REF!*#REF!&lt;10</definedName>
    <definedName name="AGENTE" localSheetId="1">'[1]LISTA PARA VALIDACION'!#REF!</definedName>
    <definedName name="AGENTE" localSheetId="0">'[2]LISTA PARA VALIDACION'!#REF!</definedName>
    <definedName name="AGENTE" localSheetId="2">'[1]LISTA PARA VALIDACION'!#REF!</definedName>
    <definedName name="AGENTE" localSheetId="3">'[1]LISTA PARA VALIDACION'!#REF!</definedName>
    <definedName name="AGENTE">'[1]LISTA PARA VALIDACION'!#REF!</definedName>
    <definedName name="Asumir_Riesgo" localSheetId="1">#REF!</definedName>
    <definedName name="Asumir_Riesgo" localSheetId="0">[3]DATOS!$A$22:$A$24</definedName>
    <definedName name="Asumir_Riesgo" localSheetId="5">'DATOS '!$A$24:$A$27</definedName>
    <definedName name="Asumir_Riesgo" localSheetId="2">#REF!</definedName>
    <definedName name="Asumir_Riesgo" localSheetId="3">#REF!</definedName>
    <definedName name="Asumir_Riesgo">#REF!</definedName>
    <definedName name="CLASES" localSheetId="1">#REF!</definedName>
    <definedName name="CLASES" localSheetId="0">#REF!</definedName>
    <definedName name="CLASES" localSheetId="2">#REF!</definedName>
    <definedName name="CLASES" localSheetId="3">#REF!</definedName>
    <definedName name="CLASES">#REF!</definedName>
    <definedName name="CLASIFICACIONRIESGOS" localSheetId="0">'[2]LISTA PARA VALIDACION'!$A$381:$A$387</definedName>
    <definedName name="CLASIFICACIONRIESGOS">'[1]LISTA PARA VALIDACION'!$A$381:$A$387</definedName>
    <definedName name="CONTROL" localSheetId="1">#REF!</definedName>
    <definedName name="CONTROL" localSheetId="0">#REF!</definedName>
    <definedName name="CONTROL" localSheetId="2">#REF!</definedName>
    <definedName name="CONTROL" localSheetId="3">#REF!</definedName>
    <definedName name="CONTROL">#REF!</definedName>
    <definedName name="D" localSheetId="0">'[4]LISTA PARA VALIDACION'!$A$521:$A$525</definedName>
    <definedName name="D">'[5]LISTA PARA VALIDACION'!$A$521:$A$525</definedName>
    <definedName name="DD" localSheetId="0">'[4]LISTA PARA VALIDACION'!$A$8:$A$51</definedName>
    <definedName name="DD">'[5]LISTA PARA VALIDACION'!$A$8:$A$51</definedName>
    <definedName name="DEPENDENCIA1" localSheetId="0">'[2]LISTA PARA VALIDACION'!$A$7:$A$51</definedName>
    <definedName name="DEPENDENCIA1">'[1]LISTA PARA VALIDACION'!$A$7:$A$51</definedName>
    <definedName name="DEPENDENCIAS" localSheetId="0">'[2]LISTA PARA VALIDACION'!$A$8:$A$51</definedName>
    <definedName name="DEPENDENCIAS">'[1]LISTA PARA VALIDACION'!$A$8:$A$51</definedName>
    <definedName name="DIRECCIONES1" localSheetId="1">'[1]LISTA PARA VALIDACION'!#REF!</definedName>
    <definedName name="DIRECCIONES1" localSheetId="0">'[2]LISTA PARA VALIDACION'!#REF!</definedName>
    <definedName name="DIRECCIONES1" localSheetId="2">'[1]LISTA PARA VALIDACION'!#REF!</definedName>
    <definedName name="DIRECCIONES1" localSheetId="3">'[1]LISTA PARA VALIDACION'!#REF!</definedName>
    <definedName name="DIRECCIONES1">'[1]LISTA PARA VALIDACION'!#REF!</definedName>
    <definedName name="direcciones2" localSheetId="1">'[1]LISTA PARA VALIDACION'!#REF!</definedName>
    <definedName name="direcciones2" localSheetId="0">'[2]LISTA PARA VALIDACION'!#REF!</definedName>
    <definedName name="direcciones2" localSheetId="2">'[1]LISTA PARA VALIDACION'!#REF!</definedName>
    <definedName name="direcciones2" localSheetId="3">'[1]LISTA PARA VALIDACION'!#REF!</definedName>
    <definedName name="direcciones2">'[1]LISTA PARA VALIDACION'!#REF!</definedName>
    <definedName name="efectos1" localSheetId="0">'[2]LISTA PARA VALIDACION'!$A$362:$A$366</definedName>
    <definedName name="efectos1">'[1]LISTA PARA VALIDACION'!$A$362:$A$366</definedName>
    <definedName name="ESTADOS">[6]Hoja1!$B$200:$B$203</definedName>
    <definedName name="FACTOR" localSheetId="1">#REF!</definedName>
    <definedName name="FACTOR" localSheetId="0">#REF!</definedName>
    <definedName name="FACTOR" localSheetId="2">#REF!</definedName>
    <definedName name="FACTOR" localSheetId="3">#REF!</definedName>
    <definedName name="FACTOR">#REF!</definedName>
    <definedName name="FUENTE" localSheetId="1">'[1]LISTA PARA VALIDACION'!#REF!</definedName>
    <definedName name="FUENTE" localSheetId="0">'[2]LISTA PARA VALIDACION'!#REF!</definedName>
    <definedName name="FUENTE" localSheetId="2">'[1]LISTA PARA VALIDACION'!#REF!</definedName>
    <definedName name="FUENTE" localSheetId="3">'[1]LISTA PARA VALIDACION'!#REF!</definedName>
    <definedName name="FUENTE">'[1]LISTA PARA VALIDACION'!#REF!</definedName>
    <definedName name="GERENCIA" localSheetId="1">'[1]LISTA PARA VALIDACION'!#REF!</definedName>
    <definedName name="GERENCIA" localSheetId="0">'[2]LISTA PARA VALIDACION'!#REF!</definedName>
    <definedName name="GERENCIA" localSheetId="2">'[1]LISTA PARA VALIDACION'!#REF!</definedName>
    <definedName name="GERENCIA" localSheetId="3">'[1]LISTA PARA VALIDACION'!#REF!</definedName>
    <definedName name="GERENCIA">'[1]LISTA PARA VALIDACION'!#REF!</definedName>
    <definedName name="GERENCIA1" localSheetId="1">'[1]LISTA PARA VALIDACION'!#REF!</definedName>
    <definedName name="GERENCIA1" localSheetId="0">'[2]LISTA PARA VALIDACION'!#REF!</definedName>
    <definedName name="GERENCIA1" localSheetId="2">'[1]LISTA PARA VALIDACION'!#REF!</definedName>
    <definedName name="GERENCIA1" localSheetId="3">'[1]LISTA PARA VALIDACION'!#REF!</definedName>
    <definedName name="GERENCIA1">'[1]LISTA PARA VALIDACION'!#REF!</definedName>
    <definedName name="GERENCIAS" localSheetId="1">#REF!</definedName>
    <definedName name="GERENCIAS" localSheetId="0">#REF!</definedName>
    <definedName name="GERENCIAS" localSheetId="2">#REF!</definedName>
    <definedName name="GERENCIAS" localSheetId="3">#REF!</definedName>
    <definedName name="GERENCIAS">#REF!</definedName>
    <definedName name="macroproceso1" localSheetId="0">'[2]LISTA PARA VALIDACION'!$A$73:$A$120</definedName>
    <definedName name="macroproceso1">'[1]LISTA PARA VALIDACION'!$A$73:$A$120</definedName>
    <definedName name="MARCA1" localSheetId="0">'[2]LISTA PARA VALIDACION'!$B$396:$B$397</definedName>
    <definedName name="MARCA1">'[1]LISTA PARA VALIDACION'!$B$396:$B$397</definedName>
    <definedName name="MEDIDAS" localSheetId="0">'[2]LISTA PARA VALIDACION'!$A$402:$A$410</definedName>
    <definedName name="MEDIDAS">'[1]LISTA PARA VALIDACION'!$A$402:$A$410</definedName>
    <definedName name="NCONTROL" localSheetId="1">#REF!</definedName>
    <definedName name="NCONTROL" localSheetId="0">#REF!</definedName>
    <definedName name="NCONTROL" localSheetId="2">#REF!</definedName>
    <definedName name="NCONTROL" localSheetId="3">#REF!</definedName>
    <definedName name="NCONTROL">#REF!</definedName>
    <definedName name="NIVEL0" localSheetId="1">'[1]LISTA PARA VALIDACION'!#REF!</definedName>
    <definedName name="NIVEL0" localSheetId="0">'[2]LISTA PARA VALIDACION'!#REF!</definedName>
    <definedName name="NIVEL0" localSheetId="2">'[1]LISTA PARA VALIDACION'!#REF!</definedName>
    <definedName name="NIVEL0" localSheetId="3">'[1]LISTA PARA VALIDACION'!#REF!</definedName>
    <definedName name="NIVEL0">'[1]LISTA PARA VALIDACION'!#REF!</definedName>
    <definedName name="Nivel1" localSheetId="1">#REF!</definedName>
    <definedName name="Nivel1" localSheetId="0">#REF!</definedName>
    <definedName name="Nivel1" localSheetId="2">#REF!</definedName>
    <definedName name="Nivel1" localSheetId="3">#REF!</definedName>
    <definedName name="Nivel1">#REF!</definedName>
    <definedName name="nivel2" localSheetId="1">#REF!</definedName>
    <definedName name="nivel2" localSheetId="0">#REF!</definedName>
    <definedName name="nivel2" localSheetId="2">#REF!</definedName>
    <definedName name="nivel2" localSheetId="3">#REF!</definedName>
    <definedName name="nivel2">#REF!</definedName>
    <definedName name="Nivel3" localSheetId="1">#REF!</definedName>
    <definedName name="Nivel3" localSheetId="0">#REF!</definedName>
    <definedName name="Nivel3" localSheetId="2">#REF!</definedName>
    <definedName name="Nivel3" localSheetId="3">#REF!</definedName>
    <definedName name="Nivel3">#REF!</definedName>
    <definedName name="Nivel4" localSheetId="1">#REF!</definedName>
    <definedName name="Nivel4" localSheetId="0">#REF!</definedName>
    <definedName name="Nivel4" localSheetId="2">#REF!</definedName>
    <definedName name="Nivel4" localSheetId="3">#REF!</definedName>
    <definedName name="Nivel4">#REF!</definedName>
    <definedName name="nIVEL5" localSheetId="1">#REF!</definedName>
    <definedName name="nIVEL5" localSheetId="0">#REF!</definedName>
    <definedName name="nIVEL5" localSheetId="2">#REF!</definedName>
    <definedName name="nIVEL5" localSheetId="3">#REF!</definedName>
    <definedName name="nIVEL5">#REF!</definedName>
    <definedName name="Nivel6" localSheetId="1">#REF!</definedName>
    <definedName name="Nivel6" localSheetId="0">#REF!</definedName>
    <definedName name="Nivel6" localSheetId="2">#REF!</definedName>
    <definedName name="Nivel6" localSheetId="3">#REF!</definedName>
    <definedName name="Nivel6">#REF!</definedName>
    <definedName name="NOMBRE" localSheetId="1">#REF!</definedName>
    <definedName name="NOMBRE" localSheetId="0">#REF!</definedName>
    <definedName name="NOMBRE" localSheetId="2">#REF!</definedName>
    <definedName name="NOMBRE" localSheetId="3">#REF!</definedName>
    <definedName name="NOMBRE">#REF!</definedName>
    <definedName name="NUMERO" localSheetId="1">#REF!</definedName>
    <definedName name="NUMERO" localSheetId="0">#REF!</definedName>
    <definedName name="NUMERO" localSheetId="2">#REF!</definedName>
    <definedName name="NUMERO" localSheetId="3">#REF!</definedName>
    <definedName name="NUMERO">#REF!</definedName>
    <definedName name="OBJETIVOS" localSheetId="0">'[2]LISTA PARA VALIDACION'!$A$54:$A$60</definedName>
    <definedName name="OBJETIVOS">'[1]LISTA PARA VALIDACION'!$A$54:$A$60</definedName>
    <definedName name="PESO" localSheetId="1">#REF!</definedName>
    <definedName name="PESO" localSheetId="0">#REF!</definedName>
    <definedName name="PESO" localSheetId="2">#REF!</definedName>
    <definedName name="PESO" localSheetId="3">#REF!</definedName>
    <definedName name="PESO">#REF!</definedName>
    <definedName name="Peso2" localSheetId="1">#REF!</definedName>
    <definedName name="Peso2" localSheetId="0">#REF!</definedName>
    <definedName name="Peso2" localSheetId="2">#REF!</definedName>
    <definedName name="Peso2" localSheetId="3">#REF!</definedName>
    <definedName name="Peso2">#REF!</definedName>
    <definedName name="PESOS" localSheetId="1">#REF!</definedName>
    <definedName name="PESOS" localSheetId="0">#REF!</definedName>
    <definedName name="PESOS" localSheetId="2">#REF!</definedName>
    <definedName name="PESOS" localSheetId="3">#REF!</definedName>
    <definedName name="PESOS">#REF!</definedName>
    <definedName name="PROCEDIMIENTOS" localSheetId="0">'[2]LISTA PARA VALIDACION'!$A$133:$A$270</definedName>
    <definedName name="PROCEDIMIENTOS">'[1]LISTA PARA VALIDACION'!$A$133:$A$270</definedName>
    <definedName name="PROCESO" localSheetId="1">#REF!</definedName>
    <definedName name="PROCESO" localSheetId="0">#REF!</definedName>
    <definedName name="PROCESO" localSheetId="2">#REF!</definedName>
    <definedName name="PROCESO" localSheetId="3">#REF!</definedName>
    <definedName name="PROCESO">#REF!</definedName>
    <definedName name="RESPONSABILIDAD1" localSheetId="0">'[2]LISTA PARA VALIDACION'!$A$521:$A$525</definedName>
    <definedName name="RESPONSABILIDAD1">'[1]LISTA PARA VALIDACION'!$A$521:$A$525</definedName>
    <definedName name="rS" localSheetId="1">#REF!</definedName>
    <definedName name="rS" localSheetId="0">#REF!</definedName>
    <definedName name="rS" localSheetId="2">#REF!</definedName>
    <definedName name="rS" localSheetId="3">#REF!</definedName>
    <definedName name="rS">#REF!</definedName>
    <definedName name="tipo_riesgo">[7]Hoja3!$A$2:$A$9</definedName>
    <definedName name="tratamiento" localSheetId="1">#REF!</definedName>
    <definedName name="tratamiento" localSheetId="5">'DATOS '!$A$24:$A$27</definedName>
    <definedName name="tratamiento" localSheetId="2">#REF!</definedName>
    <definedName name="tratamiento" localSheetId="3">#REF!</definedName>
    <definedName name="tratamiento">#REF!</definedName>
    <definedName name="Valor1" localSheetId="1">#REF!</definedName>
    <definedName name="Valor1" localSheetId="0">#REF!</definedName>
    <definedName name="Valor1" localSheetId="2">#REF!</definedName>
    <definedName name="Valor1" localSheetId="3">#REF!</definedName>
    <definedName name="Valor1">#REF!</definedName>
    <definedName name="valor2" localSheetId="1">#REF!</definedName>
    <definedName name="valor2" localSheetId="0">#REF!</definedName>
    <definedName name="valor2" localSheetId="2">#REF!</definedName>
    <definedName name="valor2" localSheetId="3">#REF!</definedName>
    <definedName name="valor2">#REF!</definedName>
  </definedNames>
  <calcPr calcId="144525"/>
</workbook>
</file>

<file path=xl/calcChain.xml><?xml version="1.0" encoding="utf-8"?>
<calcChain xmlns="http://schemas.openxmlformats.org/spreadsheetml/2006/main">
  <c r="CM17" i="40" l="1"/>
  <c r="CK17" i="40"/>
  <c r="CM14" i="40"/>
  <c r="CK14" i="40"/>
  <c r="U3" i="42"/>
  <c r="U4" i="42"/>
  <c r="U5" i="42"/>
  <c r="U6" i="42"/>
  <c r="U2" i="42"/>
  <c r="AL17" i="40" l="1"/>
  <c r="AL14" i="40"/>
  <c r="V3" i="42" l="1"/>
  <c r="V4" i="42"/>
  <c r="V5" i="42"/>
  <c r="V6" i="42"/>
  <c r="CG17" i="40" l="1"/>
  <c r="CF17" i="40"/>
  <c r="Z17" i="40"/>
  <c r="AA17" i="40" s="1"/>
  <c r="Z18" i="40"/>
  <c r="AA18" i="40" s="1"/>
  <c r="Z19" i="40"/>
  <c r="AA19" i="40" s="1"/>
  <c r="AC19" i="40" s="1"/>
  <c r="AD19" i="40" s="1"/>
  <c r="Z15" i="40"/>
  <c r="AA15" i="40" s="1"/>
  <c r="CF14" i="40"/>
  <c r="CG14" i="40"/>
  <c r="Z14" i="40"/>
  <c r="AA14" i="40" s="1"/>
  <c r="Z16" i="40"/>
  <c r="AA16" i="40" s="1"/>
  <c r="CM11" i="40"/>
  <c r="CK11" i="40"/>
  <c r="AC18" i="40" l="1"/>
  <c r="AD18" i="40" s="1"/>
  <c r="AC15" i="40"/>
  <c r="AD15" i="40" s="1"/>
  <c r="AC17" i="40"/>
  <c r="AD17" i="40" s="1"/>
  <c r="P17" i="40"/>
  <c r="P14" i="40"/>
  <c r="AC14" i="40"/>
  <c r="AD14" i="40" s="1"/>
  <c r="AC16" i="40"/>
  <c r="AD16" i="40" s="1"/>
  <c r="AL11" i="40"/>
  <c r="AE17" i="40" l="1"/>
  <c r="AF17" i="40" s="1"/>
  <c r="AE14" i="40"/>
  <c r="AF14" i="40" s="1"/>
  <c r="Z62" i="46" l="1"/>
  <c r="AA62" i="46" s="1"/>
  <c r="Z61" i="46"/>
  <c r="AA61" i="46" s="1"/>
  <c r="DF60" i="46"/>
  <c r="DD60" i="46"/>
  <c r="CZ60" i="46"/>
  <c r="CY60" i="46"/>
  <c r="Z60" i="46"/>
  <c r="AA60" i="46" s="1"/>
  <c r="AC60" i="46" s="1"/>
  <c r="Z59" i="46"/>
  <c r="AA59" i="46" s="1"/>
  <c r="DF58" i="46"/>
  <c r="DD58" i="46"/>
  <c r="CZ58" i="46"/>
  <c r="CY58" i="46"/>
  <c r="Z58" i="46"/>
  <c r="AA58" i="46" s="1"/>
  <c r="AC58" i="46" s="1"/>
  <c r="Z57" i="46"/>
  <c r="AA57" i="46" s="1"/>
  <c r="Z56" i="46"/>
  <c r="AA56" i="46" s="1"/>
  <c r="Z55" i="46"/>
  <c r="AA55" i="46" s="1"/>
  <c r="DF54" i="46"/>
  <c r="DD54" i="46"/>
  <c r="CZ54" i="46"/>
  <c r="CY54" i="46"/>
  <c r="Z54" i="46"/>
  <c r="AA54" i="46" s="1"/>
  <c r="AC54" i="46" s="1"/>
  <c r="DF53" i="46"/>
  <c r="DD53" i="46"/>
  <c r="CZ53" i="46"/>
  <c r="CY53" i="46"/>
  <c r="Z53" i="46"/>
  <c r="AA53" i="46" s="1"/>
  <c r="AC53" i="46" s="1"/>
  <c r="Z52" i="46"/>
  <c r="AA52" i="46" s="1"/>
  <c r="DF51" i="46"/>
  <c r="DD51" i="46"/>
  <c r="CZ51" i="46"/>
  <c r="CY51" i="46"/>
  <c r="Z51" i="46"/>
  <c r="AA51" i="46" s="1"/>
  <c r="AC51" i="46" s="1"/>
  <c r="Z50" i="46"/>
  <c r="AA50" i="46" s="1"/>
  <c r="Z49" i="46"/>
  <c r="AA49" i="46" s="1"/>
  <c r="DF48" i="46"/>
  <c r="DD48" i="46"/>
  <c r="CZ48" i="46"/>
  <c r="CY48" i="46"/>
  <c r="Z48" i="46"/>
  <c r="AA48" i="46" s="1"/>
  <c r="AC48" i="46" s="1"/>
  <c r="Z47" i="46"/>
  <c r="AA47" i="46" s="1"/>
  <c r="DF46" i="46"/>
  <c r="DD46" i="46"/>
  <c r="CZ46" i="46"/>
  <c r="CY46" i="46"/>
  <c r="Z46" i="46"/>
  <c r="AA46" i="46" s="1"/>
  <c r="AC46" i="46" s="1"/>
  <c r="Z45" i="46"/>
  <c r="AA45" i="46" s="1"/>
  <c r="DF44" i="46"/>
  <c r="DD44" i="46"/>
  <c r="CZ44" i="46"/>
  <c r="CY44" i="46"/>
  <c r="Z44" i="46"/>
  <c r="AA44" i="46" s="1"/>
  <c r="AC44" i="46" s="1"/>
  <c r="Z43" i="46"/>
  <c r="AA43" i="46" s="1"/>
  <c r="Z42" i="46"/>
  <c r="AA42" i="46" s="1"/>
  <c r="DF41" i="46"/>
  <c r="DD41" i="46"/>
  <c r="CZ41" i="46"/>
  <c r="CY41" i="46"/>
  <c r="Z41" i="46"/>
  <c r="AA41" i="46" s="1"/>
  <c r="AC41" i="46" s="1"/>
  <c r="Z40" i="46"/>
  <c r="AA40" i="46" s="1"/>
  <c r="Z39" i="46"/>
  <c r="AA39" i="46" s="1"/>
  <c r="Z38" i="46"/>
  <c r="AA38" i="46" s="1"/>
  <c r="DF37" i="46"/>
  <c r="DD37" i="46"/>
  <c r="CZ37" i="46"/>
  <c r="CY37" i="46"/>
  <c r="Z37" i="46"/>
  <c r="AA37" i="46" s="1"/>
  <c r="Z36" i="46"/>
  <c r="AA36" i="46" s="1"/>
  <c r="AC36" i="46" s="1"/>
  <c r="DF35" i="46"/>
  <c r="DD35" i="46"/>
  <c r="CZ35" i="46"/>
  <c r="CY35" i="46"/>
  <c r="Z35" i="46"/>
  <c r="AA35" i="46" s="1"/>
  <c r="Z34" i="46"/>
  <c r="AA34" i="46" s="1"/>
  <c r="AC34" i="46" s="1"/>
  <c r="DF33" i="46"/>
  <c r="DD33" i="46"/>
  <c r="CZ33" i="46"/>
  <c r="CY33" i="46"/>
  <c r="Z33" i="46"/>
  <c r="AA33" i="46" s="1"/>
  <c r="DF32" i="46"/>
  <c r="DD32" i="46"/>
  <c r="CZ32" i="46"/>
  <c r="CY32" i="46"/>
  <c r="Z32" i="46"/>
  <c r="AA32" i="46" s="1"/>
  <c r="Z31" i="46"/>
  <c r="AA31" i="46" s="1"/>
  <c r="AC31" i="46" s="1"/>
  <c r="Z30" i="46"/>
  <c r="AA30" i="46" s="1"/>
  <c r="AC30" i="46" s="1"/>
  <c r="DF29" i="46"/>
  <c r="DD29" i="46"/>
  <c r="CZ29" i="46"/>
  <c r="CY29" i="46"/>
  <c r="Z29" i="46"/>
  <c r="AA29" i="46" s="1"/>
  <c r="AC29" i="46" s="1"/>
  <c r="Z28" i="46"/>
  <c r="AA28" i="46" s="1"/>
  <c r="AC28" i="46" s="1"/>
  <c r="Z27" i="46"/>
  <c r="AA27" i="46" s="1"/>
  <c r="AC27" i="46" s="1"/>
  <c r="DF26" i="46"/>
  <c r="DD26" i="46"/>
  <c r="CZ26" i="46"/>
  <c r="CY26" i="46"/>
  <c r="Z26" i="46"/>
  <c r="AA26" i="46" s="1"/>
  <c r="Z25" i="46"/>
  <c r="AA25" i="46" s="1"/>
  <c r="AC25" i="46" s="1"/>
  <c r="DF24" i="46"/>
  <c r="DD24" i="46"/>
  <c r="CZ24" i="46"/>
  <c r="CY24" i="46"/>
  <c r="Z24" i="46"/>
  <c r="AA24" i="46" s="1"/>
  <c r="Z23" i="46"/>
  <c r="AA23" i="46" s="1"/>
  <c r="AC23" i="46" s="1"/>
  <c r="Z22" i="46"/>
  <c r="AA22" i="46" s="1"/>
  <c r="DF21" i="46"/>
  <c r="DD21" i="46"/>
  <c r="CZ21" i="46"/>
  <c r="CY21" i="46"/>
  <c r="Z21" i="46"/>
  <c r="AA21" i="46" s="1"/>
  <c r="AC21" i="46" s="1"/>
  <c r="Z20" i="46"/>
  <c r="AA20" i="46" s="1"/>
  <c r="AC20" i="46" s="1"/>
  <c r="Z19" i="46"/>
  <c r="AA19" i="46" s="1"/>
  <c r="AC19" i="46" s="1"/>
  <c r="DF18" i="46"/>
  <c r="DD18" i="46"/>
  <c r="CZ18" i="46"/>
  <c r="CY18" i="46"/>
  <c r="Z18" i="46"/>
  <c r="AA18" i="46" s="1"/>
  <c r="AC18" i="46" s="1"/>
  <c r="Z17" i="46"/>
  <c r="AA17" i="46" s="1"/>
  <c r="Z16" i="46"/>
  <c r="AA16" i="46" s="1"/>
  <c r="DF15" i="46"/>
  <c r="DD15" i="46"/>
  <c r="CZ15" i="46"/>
  <c r="CY15" i="46"/>
  <c r="Z15" i="46"/>
  <c r="AA15" i="46" s="1"/>
  <c r="AC15" i="46" s="1"/>
  <c r="Z14" i="46"/>
  <c r="AA14" i="46" s="1"/>
  <c r="Z13" i="46"/>
  <c r="AA13" i="46" s="1"/>
  <c r="Z12" i="46"/>
  <c r="AA12" i="46" s="1"/>
  <c r="Z11" i="46"/>
  <c r="AA11" i="46" s="1"/>
  <c r="DF10" i="46"/>
  <c r="DD10" i="46"/>
  <c r="CZ10" i="46"/>
  <c r="CY10" i="46"/>
  <c r="Z10" i="46"/>
  <c r="AA10" i="46" s="1"/>
  <c r="AC10" i="46" s="1"/>
  <c r="P41" i="46" l="1"/>
  <c r="P60" i="46"/>
  <c r="P18" i="46"/>
  <c r="P46" i="46"/>
  <c r="P51" i="46"/>
  <c r="P53" i="46"/>
  <c r="P15" i="46"/>
  <c r="P35" i="46"/>
  <c r="P10" i="46"/>
  <c r="P26" i="46"/>
  <c r="P32" i="46"/>
  <c r="P54" i="46"/>
  <c r="AC22" i="46"/>
  <c r="AD22" i="46" s="1"/>
  <c r="AD20" i="46"/>
  <c r="AD28" i="46"/>
  <c r="P44" i="46"/>
  <c r="P48" i="46"/>
  <c r="P58" i="46"/>
  <c r="P21" i="46"/>
  <c r="P24" i="46"/>
  <c r="P29" i="46"/>
  <c r="P33" i="46"/>
  <c r="P37" i="46"/>
  <c r="AC32" i="46"/>
  <c r="AD32" i="46" s="1"/>
  <c r="AE32" i="46" s="1"/>
  <c r="AF32" i="46" s="1"/>
  <c r="AC35" i="46"/>
  <c r="AD35" i="46" s="1"/>
  <c r="AD10" i="46"/>
  <c r="AC11" i="46"/>
  <c r="AD11" i="46" s="1"/>
  <c r="AC12" i="46"/>
  <c r="AD12" i="46" s="1"/>
  <c r="AC13" i="46"/>
  <c r="AD13" i="46" s="1"/>
  <c r="AC14" i="46"/>
  <c r="AD14" i="46" s="1"/>
  <c r="AD15" i="46"/>
  <c r="AC16" i="46"/>
  <c r="AD16" i="46" s="1"/>
  <c r="AC17" i="46"/>
  <c r="AD17" i="46" s="1"/>
  <c r="AD18" i="46"/>
  <c r="AD19" i="46"/>
  <c r="AD21" i="46"/>
  <c r="AD23" i="46"/>
  <c r="AC24" i="46"/>
  <c r="AD24" i="46" s="1"/>
  <c r="AD25" i="46"/>
  <c r="AC26" i="46"/>
  <c r="AD26" i="46" s="1"/>
  <c r="AD27" i="46"/>
  <c r="AD29" i="46"/>
  <c r="AC33" i="46"/>
  <c r="AD33" i="46" s="1"/>
  <c r="AC37" i="46"/>
  <c r="AD37" i="46" s="1"/>
  <c r="AD30" i="46"/>
  <c r="AD31" i="46"/>
  <c r="AD34" i="46"/>
  <c r="AD36" i="46"/>
  <c r="AC38" i="46"/>
  <c r="AD38" i="46" s="1"/>
  <c r="AC39" i="46"/>
  <c r="AD39" i="46" s="1"/>
  <c r="AC40" i="46"/>
  <c r="AD40" i="46" s="1"/>
  <c r="AD41" i="46"/>
  <c r="AC42" i="46"/>
  <c r="AD42" i="46" s="1"/>
  <c r="AC43" i="46"/>
  <c r="AD43" i="46" s="1"/>
  <c r="AD44" i="46"/>
  <c r="AC45" i="46"/>
  <c r="AD45" i="46" s="1"/>
  <c r="AD46" i="46"/>
  <c r="AC47" i="46"/>
  <c r="AD47" i="46" s="1"/>
  <c r="AD48" i="46"/>
  <c r="AC49" i="46"/>
  <c r="AD49" i="46" s="1"/>
  <c r="AC50" i="46"/>
  <c r="AD50" i="46" s="1"/>
  <c r="AD51" i="46"/>
  <c r="AC52" i="46"/>
  <c r="AD52" i="46" s="1"/>
  <c r="AD53" i="46"/>
  <c r="AE53" i="46" s="1"/>
  <c r="AF53" i="46" s="1"/>
  <c r="AD54" i="46"/>
  <c r="AC55" i="46"/>
  <c r="AD55" i="46" s="1"/>
  <c r="AC56" i="46"/>
  <c r="AD56" i="46" s="1"/>
  <c r="AC57" i="46"/>
  <c r="AD57" i="46" s="1"/>
  <c r="AD58" i="46"/>
  <c r="AC59" i="46"/>
  <c r="AD59" i="46" s="1"/>
  <c r="AD60" i="46"/>
  <c r="AC61" i="46"/>
  <c r="AD61" i="46" s="1"/>
  <c r="AC62" i="46"/>
  <c r="AD62" i="46" s="1"/>
  <c r="AE46" i="46" l="1"/>
  <c r="AF46" i="46" s="1"/>
  <c r="DG46" i="46" s="1"/>
  <c r="AJ46" i="46" s="1"/>
  <c r="AE24" i="46"/>
  <c r="AF24" i="46" s="1"/>
  <c r="DG24" i="46" s="1"/>
  <c r="AJ24" i="46" s="1"/>
  <c r="AE35" i="46"/>
  <c r="AF35" i="46" s="1"/>
  <c r="DG35" i="46" s="1"/>
  <c r="AJ35" i="46" s="1"/>
  <c r="DG32" i="46"/>
  <c r="AJ32" i="46" s="1"/>
  <c r="DE32" i="46"/>
  <c r="AE60" i="46"/>
  <c r="AF60" i="46" s="1"/>
  <c r="AE58" i="46"/>
  <c r="AF58" i="46" s="1"/>
  <c r="AE54" i="46"/>
  <c r="AF54" i="46" s="1"/>
  <c r="AE48" i="46"/>
  <c r="AF48" i="46" s="1"/>
  <c r="DE46" i="46"/>
  <c r="AE44" i="46"/>
  <c r="AF44" i="46" s="1"/>
  <c r="AE37" i="46"/>
  <c r="AF37" i="46" s="1"/>
  <c r="AE33" i="46"/>
  <c r="AF33" i="46" s="1"/>
  <c r="AE15" i="46"/>
  <c r="AF15" i="46" s="1"/>
  <c r="AE26" i="46"/>
  <c r="AF26" i="46" s="1"/>
  <c r="DG53" i="46"/>
  <c r="AJ53" i="46" s="1"/>
  <c r="DE53" i="46"/>
  <c r="AE51" i="46"/>
  <c r="AF51" i="46" s="1"/>
  <c r="AE41" i="46"/>
  <c r="AF41" i="46" s="1"/>
  <c r="AE29" i="46"/>
  <c r="AF29" i="46" s="1"/>
  <c r="AE21" i="46"/>
  <c r="AF21" i="46" s="1"/>
  <c r="AE18" i="46"/>
  <c r="AF18" i="46" s="1"/>
  <c r="AE10" i="46"/>
  <c r="AF10" i="46" s="1"/>
  <c r="DE24" i="46" l="1"/>
  <c r="DE35" i="46"/>
  <c r="AK35" i="46" s="1"/>
  <c r="DG18" i="46"/>
  <c r="AJ18" i="46" s="1"/>
  <c r="DE18" i="46"/>
  <c r="DG29" i="46"/>
  <c r="AJ29" i="46" s="1"/>
  <c r="DE29" i="46"/>
  <c r="DG51" i="46"/>
  <c r="AJ51" i="46" s="1"/>
  <c r="DE51" i="46"/>
  <c r="DG15" i="46"/>
  <c r="AJ15" i="46" s="1"/>
  <c r="DE15" i="46"/>
  <c r="DG37" i="46"/>
  <c r="AJ37" i="46" s="1"/>
  <c r="DE37" i="46"/>
  <c r="AK46" i="46"/>
  <c r="AI46" i="46"/>
  <c r="DG48" i="46"/>
  <c r="AJ48" i="46" s="1"/>
  <c r="DE48" i="46"/>
  <c r="DG58" i="46"/>
  <c r="AJ58" i="46" s="1"/>
  <c r="DE58" i="46"/>
  <c r="AK32" i="46"/>
  <c r="AI32" i="46"/>
  <c r="AI24" i="46"/>
  <c r="AK24" i="46"/>
  <c r="DG10" i="46"/>
  <c r="AJ10" i="46" s="1"/>
  <c r="DE10" i="46"/>
  <c r="DG21" i="46"/>
  <c r="AJ21" i="46" s="1"/>
  <c r="DE21" i="46"/>
  <c r="DG41" i="46"/>
  <c r="AJ41" i="46" s="1"/>
  <c r="DE41" i="46"/>
  <c r="AK53" i="46"/>
  <c r="AI53" i="46"/>
  <c r="DG26" i="46"/>
  <c r="AJ26" i="46" s="1"/>
  <c r="DE26" i="46"/>
  <c r="DG33" i="46"/>
  <c r="AJ33" i="46" s="1"/>
  <c r="DE33" i="46"/>
  <c r="DG44" i="46"/>
  <c r="AJ44" i="46" s="1"/>
  <c r="DE44" i="46"/>
  <c r="DG54" i="46"/>
  <c r="AJ54" i="46" s="1"/>
  <c r="DE54" i="46"/>
  <c r="DG60" i="46"/>
  <c r="AJ60" i="46" s="1"/>
  <c r="DE60" i="46"/>
  <c r="AI35" i="46" l="1"/>
  <c r="AK60" i="46"/>
  <c r="AI60" i="46"/>
  <c r="AK54" i="46"/>
  <c r="AI54" i="46"/>
  <c r="AK44" i="46"/>
  <c r="AI44" i="46"/>
  <c r="AK33" i="46"/>
  <c r="AI33" i="46"/>
  <c r="AI26" i="46"/>
  <c r="AK26" i="46"/>
  <c r="AK41" i="46"/>
  <c r="AI41" i="46"/>
  <c r="AK21" i="46"/>
  <c r="AI21" i="46"/>
  <c r="AK10" i="46"/>
  <c r="AI10" i="46"/>
  <c r="AK58" i="46"/>
  <c r="AI58" i="46"/>
  <c r="AK48" i="46"/>
  <c r="AI48" i="46"/>
  <c r="AK37" i="46"/>
  <c r="AI37" i="46"/>
  <c r="AK15" i="46"/>
  <c r="AI15" i="46"/>
  <c r="AK51" i="46"/>
  <c r="AI51" i="46"/>
  <c r="AK29" i="46"/>
  <c r="AI29" i="46"/>
  <c r="AK18" i="46"/>
  <c r="DH18" i="46" s="1"/>
  <c r="AI18" i="46"/>
  <c r="Z13" i="40" l="1"/>
  <c r="AA13" i="40" s="1"/>
  <c r="Z12" i="40"/>
  <c r="AA12" i="40" s="1"/>
  <c r="Z11" i="40"/>
  <c r="AA11" i="40" s="1"/>
  <c r="V2" i="42"/>
  <c r="AC13" i="40" l="1"/>
  <c r="AD13" i="40" s="1"/>
  <c r="AC12" i="40"/>
  <c r="AD12" i="40" s="1"/>
  <c r="CG11" i="40"/>
  <c r="CF11" i="40"/>
  <c r="P11" i="40" l="1"/>
  <c r="AC11" i="40"/>
  <c r="AD11" i="40" s="1"/>
  <c r="AE11" i="40" l="1"/>
  <c r="AF11" i="40" s="1"/>
</calcChain>
</file>

<file path=xl/comments1.xml><?xml version="1.0" encoding="utf-8"?>
<comments xmlns="http://schemas.openxmlformats.org/spreadsheetml/2006/main">
  <authors>
    <author>Jenny Trujillo</author>
  </authors>
  <commentList>
    <comment ref="J34" authorId="0">
      <text>
        <r>
          <rPr>
            <b/>
            <sz val="9"/>
            <color indexed="81"/>
            <rFont val="Tahoma"/>
            <family val="2"/>
          </rPr>
          <t>Jenny Trujillo:</t>
        </r>
        <r>
          <rPr>
            <sz val="9"/>
            <color indexed="81"/>
            <rFont val="Tahoma"/>
            <family val="2"/>
          </rPr>
          <t xml:space="preserve">
ecónomicos, personas, procesos, sistemas, tecnología, información.</t>
        </r>
      </text>
    </comment>
    <comment ref="S34" authorId="0">
      <text>
        <r>
          <rPr>
            <b/>
            <sz val="9"/>
            <color indexed="81"/>
            <rFont val="Tahoma"/>
            <family val="2"/>
          </rPr>
          <t>Jenny Trujillo:</t>
        </r>
        <r>
          <rPr>
            <sz val="9"/>
            <color indexed="81"/>
            <rFont val="Tahoma"/>
            <family val="2"/>
          </rPr>
          <t xml:space="preserve">
ecónomicos, personas, procesos, sistemas, tecnología, información.</t>
        </r>
      </text>
    </comment>
  </commentList>
</comments>
</file>

<file path=xl/comments2.xml><?xml version="1.0" encoding="utf-8"?>
<comments xmlns="http://schemas.openxmlformats.org/spreadsheetml/2006/main">
  <authors>
    <author>Yanet Burgos Duitama</author>
  </authors>
  <commentList>
    <comment ref="M19" authorId="0">
      <text>
        <r>
          <rPr>
            <b/>
            <sz val="9"/>
            <color indexed="81"/>
            <rFont val="Tahoma"/>
            <family val="2"/>
          </rPr>
          <t>Yanet Burgos Duitama:</t>
        </r>
        <r>
          <rPr>
            <sz val="9"/>
            <color indexed="81"/>
            <rFont val="Tahoma"/>
            <family val="2"/>
          </rPr>
          <t xml:space="preserve">
 </t>
        </r>
      </text>
    </comment>
  </commentList>
</comments>
</file>

<file path=xl/sharedStrings.xml><?xml version="1.0" encoding="utf-8"?>
<sst xmlns="http://schemas.openxmlformats.org/spreadsheetml/2006/main" count="2410" uniqueCount="970">
  <si>
    <t>DEPENDENCIA</t>
  </si>
  <si>
    <t>TIPO DE PROCESO</t>
  </si>
  <si>
    <t>PROCESO</t>
  </si>
  <si>
    <t>RIESGO RESIDUAL
(Después de controles)</t>
  </si>
  <si>
    <t>Probabilidad</t>
  </si>
  <si>
    <t xml:space="preserve">Impacto </t>
  </si>
  <si>
    <t>Zona de riesgo</t>
  </si>
  <si>
    <t>Casi seguro</t>
  </si>
  <si>
    <t>Probable</t>
  </si>
  <si>
    <t>Posible</t>
  </si>
  <si>
    <t>Improbable</t>
  </si>
  <si>
    <t>Rara vez</t>
  </si>
  <si>
    <t>Impacto</t>
  </si>
  <si>
    <t>Catastrófico</t>
  </si>
  <si>
    <t>Mayor</t>
  </si>
  <si>
    <t>Moderado</t>
  </si>
  <si>
    <t>Menor</t>
  </si>
  <si>
    <t>Insignificante</t>
  </si>
  <si>
    <t>Extrema</t>
  </si>
  <si>
    <t>Alta</t>
  </si>
  <si>
    <t>Moderada</t>
  </si>
  <si>
    <t>Baja</t>
  </si>
  <si>
    <t>Oficina Asesora de Comunicaciones</t>
  </si>
  <si>
    <t>Subdirección de Gestión, Redes Sociales e Informalidad</t>
  </si>
  <si>
    <t>Subdirección Administrativa y Financiera</t>
  </si>
  <si>
    <t>Subdirección Jurídica y de Contratación</t>
  </si>
  <si>
    <t>Asesoría de Control Interno</t>
  </si>
  <si>
    <t>Apoyo</t>
  </si>
  <si>
    <t>TOTAL</t>
  </si>
  <si>
    <t>Extremo</t>
  </si>
  <si>
    <t>Alto</t>
  </si>
  <si>
    <t>Bajo</t>
  </si>
  <si>
    <t>FECHA DEL SEGUIMIENTO</t>
  </si>
  <si>
    <t>SI</t>
  </si>
  <si>
    <t>ACCIÓN DE CONTINGENCIA APLICADA</t>
  </si>
  <si>
    <t>RIESGO INHERENTE
(Antes de controles)</t>
  </si>
  <si>
    <t>FECHA DE INICIO</t>
  </si>
  <si>
    <t>FECHA DE TERMINACIÓN</t>
  </si>
  <si>
    <t>REGISTROS O EVIDENCIAS</t>
  </si>
  <si>
    <t>OBJETIVO</t>
  </si>
  <si>
    <t>DATOS DEL PROCESO</t>
  </si>
  <si>
    <t>IDENTIFICACIÓN Y VALORACIÓN DEL RIESGO</t>
  </si>
  <si>
    <t>CONTROL DE CAMBIOS</t>
  </si>
  <si>
    <t>VERSIÓN No.</t>
  </si>
  <si>
    <t>DESCRIPCIÓN DEL CAMBIO</t>
  </si>
  <si>
    <t>FECHA</t>
  </si>
  <si>
    <t>CAUSAS</t>
  </si>
  <si>
    <t>CONSECUENCIAS</t>
  </si>
  <si>
    <t>Opciones de manejo</t>
  </si>
  <si>
    <t>EFECTIVIDAD DE LOS CONTROLES</t>
  </si>
  <si>
    <t>EVIDENCIA</t>
  </si>
  <si>
    <t>PLAN DE TRATAMIENTO</t>
  </si>
  <si>
    <t>Subdirección de Formación y Empleabilidad</t>
  </si>
  <si>
    <t>Subdirección de Diseño y Análisis Estratégico</t>
  </si>
  <si>
    <t>Subdirección de Emprendimiento, Servicios Empresariales y Comercialización</t>
  </si>
  <si>
    <t>Periodicidad</t>
  </si>
  <si>
    <t>¿La oportunidad en que se ejecuta el control ayuda a  prevenir la mitigación del riesgo o a detectar la  materialización del riesgo de manera oportuna?</t>
  </si>
  <si>
    <t xml:space="preserve">Qué pasa con las  observaciones o  desviaciones
</t>
  </si>
  <si>
    <t>Asignado</t>
  </si>
  <si>
    <t>Adecuado</t>
  </si>
  <si>
    <t>Oportuna</t>
  </si>
  <si>
    <t>Prevenir</t>
  </si>
  <si>
    <t>Confiable</t>
  </si>
  <si>
    <t>Completa</t>
  </si>
  <si>
    <t>Proposito</t>
  </si>
  <si>
    <t>No Asignado</t>
  </si>
  <si>
    <t>Inadecuado</t>
  </si>
  <si>
    <t>Inoportuna</t>
  </si>
  <si>
    <t>Asignación del responsable</t>
  </si>
  <si>
    <t xml:space="preserve">Segregación y autoridad  del responsable.
</t>
  </si>
  <si>
    <t xml:space="preserve">Cómo se realiza la actividad  de control.
</t>
  </si>
  <si>
    <t>Evidencia de la ejecución  del control.</t>
  </si>
  <si>
    <t>Detectar</t>
  </si>
  <si>
    <t>No es un Control</t>
  </si>
  <si>
    <t>No Confiable</t>
  </si>
  <si>
    <t>Se Investigan y resuelven oportunamente</t>
  </si>
  <si>
    <t>No se investigan y resuelven oportunamente</t>
  </si>
  <si>
    <t>Incompleta</t>
  </si>
  <si>
    <t>No existe</t>
  </si>
  <si>
    <t>Consecuencia / Impacto</t>
  </si>
  <si>
    <t xml:space="preserve">TABLA DE PROBABILIDAD </t>
  </si>
  <si>
    <t xml:space="preserve">(Insignificante) </t>
  </si>
  <si>
    <t>(Menor)</t>
  </si>
  <si>
    <t>(Moderado)</t>
  </si>
  <si>
    <t>(Mayor)</t>
  </si>
  <si>
    <t>(Catastrófico )</t>
  </si>
  <si>
    <t xml:space="preserve">Nivel </t>
  </si>
  <si>
    <t xml:space="preserve"> Descriptor </t>
  </si>
  <si>
    <t xml:space="preserve">Descripción </t>
  </si>
  <si>
    <t xml:space="preserve">Frecuencia </t>
  </si>
  <si>
    <t xml:space="preserve">(Raro) 1 </t>
  </si>
  <si>
    <t xml:space="preserve">Raro </t>
  </si>
  <si>
    <t xml:space="preserve">El evento solo puede ocurrir solo en circunstancias excepcionales </t>
  </si>
  <si>
    <t xml:space="preserve">No se ha presentado en los últimos 5 años </t>
  </si>
  <si>
    <t>2 (Improbable)</t>
  </si>
  <si>
    <t xml:space="preserve">Improbable </t>
  </si>
  <si>
    <t xml:space="preserve">El evento puede ocurrir en algún momento  </t>
  </si>
  <si>
    <t xml:space="preserve">Al menos de una vez en los ultimos 5 años </t>
  </si>
  <si>
    <t xml:space="preserve">3 (Posible) </t>
  </si>
  <si>
    <t xml:space="preserve">Posible </t>
  </si>
  <si>
    <t xml:space="preserve">Al menos de una vez en los 2 últimos años </t>
  </si>
  <si>
    <t>4 (Probable)</t>
  </si>
  <si>
    <t xml:space="preserve">Probable </t>
  </si>
  <si>
    <t xml:space="preserve">El evento probablemente ocurrira en la mayoría de las circunstancias </t>
  </si>
  <si>
    <t xml:space="preserve">Al menos de una vez en el último año </t>
  </si>
  <si>
    <t>5 (Casi seguro)</t>
  </si>
  <si>
    <t xml:space="preserve">Casi seguro </t>
  </si>
  <si>
    <t xml:space="preserve">Se espera que el evento ocurra en la mayoria de las circunstancias </t>
  </si>
  <si>
    <t xml:space="preserve">Mas de una vez al año </t>
  </si>
  <si>
    <t xml:space="preserve">B: Zona de riesgo baja: Asumir el riesgo </t>
  </si>
  <si>
    <t xml:space="preserve">M: Zona de riesgo moderada: Asumir el riesgo, reducir el riesgo </t>
  </si>
  <si>
    <t xml:space="preserve">TABLA DE IMPACTO </t>
  </si>
  <si>
    <t>A: Zona de riesgo Alta: Reducir el riesgo, evitar, compartir o transferir</t>
  </si>
  <si>
    <t xml:space="preserve"> E: Zona de riesgo extrema: Reducir el riesgo, evitar, compartir o transferir</t>
  </si>
  <si>
    <t xml:space="preserve">Si el hecho llegara a presentarse, tendría consecuencias o efectos minimos sobre la entidad </t>
  </si>
  <si>
    <t xml:space="preserve">Si el hecho llegara a presentarse, tendría bajo impacto o efecto sobre la entidad </t>
  </si>
  <si>
    <t xml:space="preserve">Si el hecho llegara a presentarse, tendría medianas consecuencias o efectos  o efecto sobre la entidad </t>
  </si>
  <si>
    <t xml:space="preserve">PROBABILIDAD </t>
  </si>
  <si>
    <t xml:space="preserve">IMPACTO </t>
  </si>
  <si>
    <t xml:space="preserve">Si el hecho llegara a presentarse, tendría altas consecuencias o efectos  o efecto sobre la entidad </t>
  </si>
  <si>
    <t xml:space="preserve">Si </t>
  </si>
  <si>
    <t xml:space="preserve">Si el hecho llegara a presentarse, tendría desastrosas consecuencias o efectos  o efecto sobre la entidad </t>
  </si>
  <si>
    <t xml:space="preserve">No </t>
  </si>
  <si>
    <t xml:space="preserve">RIESGO RESIDUAL </t>
  </si>
  <si>
    <t xml:space="preserve">Zona de Riesgo </t>
  </si>
  <si>
    <t xml:space="preserve">Accion de Tratamiento </t>
  </si>
  <si>
    <t xml:space="preserve">SOLIDEZ </t>
  </si>
  <si>
    <t xml:space="preserve">EL CONJUNTO DE CONTROLES DISMINUYE PROBABILIDAD </t>
  </si>
  <si>
    <t xml:space="preserve">EL CONJUNTO DE CONTROLES DISMINUYE EL IMPACTO </t>
  </si>
  <si>
    <t xml:space="preserve">Asumir el Riesgo </t>
  </si>
  <si>
    <t xml:space="preserve">NO </t>
  </si>
  <si>
    <t xml:space="preserve">SI </t>
  </si>
  <si>
    <t xml:space="preserve"> Asumir el riesgo, reducir el riesgo </t>
  </si>
  <si>
    <t>Débil</t>
  </si>
  <si>
    <t xml:space="preserve">Reducir el riesgo, evitar, compartir,  transferir </t>
  </si>
  <si>
    <t xml:space="preserve">MODERADO </t>
  </si>
  <si>
    <t xml:space="preserve"> Reducir el riesgo, evitar, compartir, transferir </t>
  </si>
  <si>
    <t xml:space="preserve">FUERTE </t>
  </si>
  <si>
    <t>VALOR PROBABILIDAD</t>
  </si>
  <si>
    <t>VALOR IMPACTO</t>
  </si>
  <si>
    <t>Rara Vez</t>
  </si>
  <si>
    <t>Fuerte</t>
  </si>
  <si>
    <t>Debil</t>
  </si>
  <si>
    <t>Para determinar el puntaje a disminuir en probabilidad e impacto tener en cuenta la siguiente tabla:</t>
  </si>
  <si>
    <t>Solidez del Conjunto de Controles</t>
  </si>
  <si>
    <t>Controles Disminuyen Probabilidad…</t>
  </si>
  <si>
    <t>Controles Disminuyen Impacto…</t>
  </si>
  <si>
    <t>Puntaje a Disminuir en Probabilidad</t>
  </si>
  <si>
    <t>Puntaje a Disminuir en Impacto</t>
  </si>
  <si>
    <t>Si se trata de un Riesgo de Corrupción, valorar según la tabla a continuación:</t>
  </si>
  <si>
    <t>Directamente</t>
  </si>
  <si>
    <t>Indirectamente</t>
  </si>
  <si>
    <t>No Disminuye</t>
  </si>
  <si>
    <t>No Aplica</t>
  </si>
  <si>
    <t>Residual</t>
  </si>
  <si>
    <t>Aceptar el riesgo</t>
  </si>
  <si>
    <t>Evaluación Integral</t>
  </si>
  <si>
    <t>TIPO DE CONTROL</t>
  </si>
  <si>
    <t>Preventivo</t>
  </si>
  <si>
    <t xml:space="preserve">ACCIÓN </t>
  </si>
  <si>
    <t>SOPORTE</t>
  </si>
  <si>
    <t xml:space="preserve">RESPONSABLE </t>
  </si>
  <si>
    <t xml:space="preserve">INDICADOR </t>
  </si>
  <si>
    <t xml:space="preserve">EFECTIVIDAD </t>
  </si>
  <si>
    <t>RESULTADO DEL INDICADOR</t>
  </si>
  <si>
    <t>MATERIALIZACIÓN DEL RIESGO</t>
  </si>
  <si>
    <t>PLAN DE MANEJO</t>
  </si>
  <si>
    <t>SE PRESENTÓ EL EVENTO?</t>
  </si>
  <si>
    <t>DESCRIPCIÓN DEL EVENTO</t>
  </si>
  <si>
    <t>DESCRIPCIÓN DEL AVANCE</t>
  </si>
  <si>
    <t>CONTROL</t>
  </si>
  <si>
    <t>¿El responsable tiene la autoridad y adecuada segregación  de funciones en la ejecución del control?</t>
  </si>
  <si>
    <t>Las actividades que se desarrollan en el control realmente  buscan por si sola prevenir o detectar las causas que  pueden dar origen al riesgo?</t>
  </si>
  <si>
    <t>¿La fuente de información que se utiliza en el desarrollo  del control es información confiable que permita mitigar el  riesgo?</t>
  </si>
  <si>
    <t>¿Las observaciones, desviaciones o diferencias  identificadas como resultados de la ejecución del control  son investigadas y resueltas de manera oportuna?</t>
  </si>
  <si>
    <t>¿Se deja evidencia o rastro de la ejecución del control, que  permita a cualquier tercero con la evidencia, llegar a la  misma conclusión?</t>
  </si>
  <si>
    <t>ASIGNACIÓN DEL RESPONSABLE</t>
  </si>
  <si>
    <t>SEGREGACIÓN Y AUTORIDAD DEL RESPONSABLE</t>
  </si>
  <si>
    <t>PERIODICIDAD</t>
  </si>
  <si>
    <t>PROPÓSITO</t>
  </si>
  <si>
    <t>CÓMO SE REALIZA LA ACTIVIDAD DE CONTROL</t>
  </si>
  <si>
    <t>QUÉ PASA CON LAS OBSERVACIONES O DESVIACIONES</t>
  </si>
  <si>
    <t>EVIDENCIA DE LA EJECUCIÓN DEL CONTROL</t>
  </si>
  <si>
    <t>DISEÑO DE CONTROL</t>
  </si>
  <si>
    <t>EJECUCIÓN DE CONTROL</t>
  </si>
  <si>
    <t>SOLIDEZ INDIVIDUAL</t>
  </si>
  <si>
    <t>SOLIDEZ DE CONJUNTO</t>
  </si>
  <si>
    <t>CONTROLES AYUDAN A DISMINUIR PROBABILIDAD</t>
  </si>
  <si>
    <t>CONTROLES AYUDAN A DISMINUIR IMPACTO</t>
  </si>
  <si>
    <t>MONITOREO Y SEGUIMIENTO PRIMER TRIMESTRE DE 2019</t>
  </si>
  <si>
    <t>MONITOREO Y SEGUIMIENTO CUARTO TRIMESTRE DE 2019</t>
  </si>
  <si>
    <t>MONITOREO Y SEGUIMIENTO TERCER TRIMESTRE DE 2019</t>
  </si>
  <si>
    <t>MONITOREO Y SEGUIMIENTO SEGUNDO TRIMESTRE DE 2019</t>
  </si>
  <si>
    <t>Opciones de tratamiento</t>
  </si>
  <si>
    <t>Estratégico</t>
  </si>
  <si>
    <t>PROCESOS</t>
  </si>
  <si>
    <t>Evaluación</t>
  </si>
  <si>
    <t>Misional</t>
  </si>
  <si>
    <t>Fortalecimiento de la Economía Popular - Alternativas Comerciales</t>
  </si>
  <si>
    <t>Fortalecimiento de la Economía Popular - Emprendimiento y Emprendimiento Social</t>
  </si>
  <si>
    <t xml:space="preserve">Gestión Contractual </t>
  </si>
  <si>
    <t>Gestión de Comunicaciones</t>
  </si>
  <si>
    <t>Gestión Recursos Financieros - Tesorería</t>
  </si>
  <si>
    <t>Gestión Recursos Financieros - Cartera</t>
  </si>
  <si>
    <t>Gestión Recursos Financieros - Contabilidad</t>
  </si>
  <si>
    <t>Gestión Recursos Financieros - Presupuesto</t>
  </si>
  <si>
    <t>Gestión Recursos Físicos - Almacén e Inventarios</t>
  </si>
  <si>
    <t>Gestión Recursos Físicos - Servicios Generales</t>
  </si>
  <si>
    <t>Gestión Recursos Físicos - Infraestructura</t>
  </si>
  <si>
    <t>Gestión del Talento Humano - Nómina</t>
  </si>
  <si>
    <t>Gestión del Talento Humano - Talento Humano</t>
  </si>
  <si>
    <t>Gestión del Talento Humano - SGSST</t>
  </si>
  <si>
    <t>Gestión Documental</t>
  </si>
  <si>
    <t xml:space="preserve">Gestión Jurídica </t>
  </si>
  <si>
    <t xml:space="preserve">Gestión para la Formación y Empleabilidad </t>
  </si>
  <si>
    <t>Gestión para la Soberanía, Seguridad Alimentaria y Nutricional</t>
  </si>
  <si>
    <t>Identificación, Caracterización y Registro de Población Sujeto de Atención</t>
  </si>
  <si>
    <t>Planeación Estratégica y Táctica</t>
  </si>
  <si>
    <t>Planeación Estratégica y Táctica - Riesgos Ambientales</t>
  </si>
  <si>
    <t>Servicio al Usuario</t>
  </si>
  <si>
    <t>Gestión de Seguridad de la Información y Recursos Tecnológicos</t>
  </si>
  <si>
    <t>Ejecución del control</t>
  </si>
  <si>
    <t>Tipo de control</t>
  </si>
  <si>
    <t>Detectivo</t>
  </si>
  <si>
    <t>31 de enero de 2019</t>
  </si>
  <si>
    <t>Elaboración del documento.</t>
  </si>
  <si>
    <t>Reducir, evitar o compartir el riesgo</t>
  </si>
  <si>
    <t>Control Interno Disciplinario</t>
  </si>
  <si>
    <t xml:space="preserve">MAPA DE RIESGOS DE CORRUPCIÓN 2019
INSTITUTO PARA LA ECONOMÍA SOCIAL - IPES </t>
  </si>
  <si>
    <t>Aceptar o reducir el riesgo</t>
  </si>
  <si>
    <t xml:space="preserve">EVIDENCIA </t>
  </si>
  <si>
    <t>PRIMERA LINEA DE DEFENSA</t>
  </si>
  <si>
    <t xml:space="preserve">SEGUIMIENTO </t>
  </si>
  <si>
    <t>AVANCE RESULTADO INDICADOR</t>
  </si>
  <si>
    <t>PRIMER CUATRIMESTRE
(30 DE ABRIL DE 2019)</t>
  </si>
  <si>
    <t>SEGUNDO  CUATRIMESTRE
(31 DE AGOSTO DE 2019)</t>
  </si>
  <si>
    <t>TERCER  CUATRIMESTRE
(31 DE DICIEMBRE DE 2019)</t>
  </si>
  <si>
    <t>TIPO DE RIESGO</t>
  </si>
  <si>
    <t>Estratégicos</t>
  </si>
  <si>
    <t>Gerenciales</t>
  </si>
  <si>
    <t xml:space="preserve">Operativos </t>
  </si>
  <si>
    <t xml:space="preserve">Financieros </t>
  </si>
  <si>
    <t>Tecnológicos</t>
  </si>
  <si>
    <t>Cumplimiento</t>
  </si>
  <si>
    <t>Imagen o reputacional</t>
  </si>
  <si>
    <t xml:space="preserve">Corrupción </t>
  </si>
  <si>
    <t xml:space="preserve">Seguridad digital </t>
  </si>
  <si>
    <t>Contar</t>
  </si>
  <si>
    <t>Riesgo 1</t>
  </si>
  <si>
    <t>DESCRIPCIÓN DEL RIESGO</t>
  </si>
  <si>
    <t xml:space="preserve">RIESGO </t>
  </si>
  <si>
    <t>ACCION U OMISIÓN</t>
  </si>
  <si>
    <t xml:space="preserve">USO DEL PODER </t>
  </si>
  <si>
    <t xml:space="preserve">DESVIAR LA GESTIÓN DE LO PÚBLICO </t>
  </si>
  <si>
    <t xml:space="preserve">BENEFICIO PRIVADO </t>
  </si>
  <si>
    <t xml:space="preserve">DEFINICIÓN DE RIESGO DE CORRUPCIÓN </t>
  </si>
  <si>
    <t>MAPA DE RIESGOS</t>
  </si>
  <si>
    <r>
      <rPr>
        <b/>
        <sz val="12"/>
        <rFont val="Calibri"/>
        <family val="2"/>
      </rPr>
      <t>Página</t>
    </r>
    <r>
      <rPr>
        <sz val="12"/>
        <rFont val="Calibri"/>
        <family val="2"/>
      </rPr>
      <t xml:space="preserve"> 1 de 6</t>
    </r>
  </si>
  <si>
    <t xml:space="preserve">Código: </t>
  </si>
  <si>
    <t>FR-01-PR-MEJ-05</t>
  </si>
  <si>
    <t>Versión:</t>
  </si>
  <si>
    <t>Fecha:</t>
  </si>
  <si>
    <t>Se analiza las amenzas y debilidades, teniendo en cuenta los objetivos estratégicos y de proceso de la entidad, a nivel de Contexto interno, externo y del Proceso.</t>
  </si>
  <si>
    <t>CONTEXTO ESTRATÉGICO DE LOS PROCESO</t>
  </si>
  <si>
    <t xml:space="preserve"> EXTERNOS</t>
  </si>
  <si>
    <t xml:space="preserve"> INTERNOS</t>
  </si>
  <si>
    <t>FACTORES</t>
  </si>
  <si>
    <t>AMENAZAS</t>
  </si>
  <si>
    <t>SITUACION DE RIESGO</t>
  </si>
  <si>
    <t>DEBILIDADES</t>
  </si>
  <si>
    <r>
      <t xml:space="preserve">Políticos
</t>
    </r>
    <r>
      <rPr>
        <sz val="14"/>
        <rFont val="Cambria"/>
        <family val="1"/>
        <scheme val="major"/>
      </rPr>
      <t>(Cambios de gobierno, legislación, políticas públicas, regulación).</t>
    </r>
  </si>
  <si>
    <r>
      <t xml:space="preserve">Estructura Organizacional
PERSONAS
</t>
    </r>
    <r>
      <rPr>
        <sz val="14"/>
        <rFont val="Cambria"/>
        <family val="1"/>
        <scheme val="major"/>
      </rPr>
      <t>(competencia del personal, disponibilidad del personal, seguridad y salud ocupacional).</t>
    </r>
  </si>
  <si>
    <r>
      <t xml:space="preserve">Objetivo del Proceso Proceso
DISEÑO DEL PROCESO: </t>
    </r>
    <r>
      <rPr>
        <sz val="14"/>
        <rFont val="Cambria"/>
        <family val="1"/>
        <scheme val="major"/>
      </rPr>
      <t>claridad en la descripción del alcance y objetivo del proceso.</t>
    </r>
  </si>
  <si>
    <r>
      <t xml:space="preserve">Sociales y Culturales
</t>
    </r>
    <r>
      <rPr>
        <sz val="14"/>
        <rFont val="Cambria"/>
        <family val="1"/>
        <scheme val="major"/>
      </rPr>
      <t>(demografía, responsabilidad social, orden público)</t>
    </r>
  </si>
  <si>
    <t>Funciones y Responsabilidades</t>
  </si>
  <si>
    <t>Alcance del Proceso</t>
  </si>
  <si>
    <r>
      <t xml:space="preserve">Legales y reglamentarios
</t>
    </r>
    <r>
      <rPr>
        <sz val="14"/>
        <rFont val="Cambria"/>
        <family val="1"/>
        <scheme val="major"/>
      </rPr>
      <t>(Normatividad externa (leyes, decretos,
ordenanzas y acuerdos)</t>
    </r>
  </si>
  <si>
    <r>
      <t xml:space="preserve">Políticas, objetivos y estrategias implementadas
ESTRATÉGICOS
</t>
    </r>
    <r>
      <rPr>
        <sz val="14"/>
        <rFont val="Cambria"/>
        <family val="1"/>
        <scheme val="major"/>
      </rPr>
      <t>(direccionamiento estratégico, planeación institucional,liderazgo, trabajo en equipo).</t>
    </r>
  </si>
  <si>
    <r>
      <t xml:space="preserve">Interrelación con otros procesos
INTERACCIONES CON OTROS PROCESOS: </t>
    </r>
    <r>
      <rPr>
        <sz val="14"/>
        <rFont val="Cambria"/>
        <family val="1"/>
        <scheme val="major"/>
      </rPr>
      <t>relación precisa con otros procesos en cuanto a insumos, proveedores, productos, usuarios o clientes.</t>
    </r>
  </si>
  <si>
    <r>
      <t xml:space="preserve">Tecnológicos
</t>
    </r>
    <r>
      <rPr>
        <sz val="14"/>
        <rFont val="Cambria"/>
        <family val="1"/>
        <scheme val="major"/>
      </rPr>
      <t>(Avances en tecnología, acceso a sistemas de información
externos, gobierno en línea)</t>
    </r>
  </si>
  <si>
    <r>
      <t xml:space="preserve">Recursos y conocimientos con que se cuenta
FINANCIEROS
</t>
    </r>
    <r>
      <rPr>
        <sz val="14"/>
        <rFont val="Cambria"/>
        <family val="1"/>
        <scheme val="major"/>
      </rPr>
      <t>(presupuesto de funcionamiento, recursos de inversión, infraestructura, capacidad instalada).</t>
    </r>
  </si>
  <si>
    <r>
      <t xml:space="preserve">Procedimientos asociados
</t>
    </r>
    <r>
      <rPr>
        <sz val="14"/>
        <rFont val="Cambria"/>
        <family val="1"/>
        <scheme val="major"/>
      </rPr>
      <t>Pertinencia en los procedimientos que
desarrollan los procesos.</t>
    </r>
  </si>
  <si>
    <r>
      <t xml:space="preserve">Financieros
</t>
    </r>
    <r>
      <rPr>
        <sz val="14"/>
        <rFont val="Cambria"/>
        <family val="1"/>
        <scheme val="major"/>
      </rPr>
      <t>(Disponibilidad de capital, liquidez, mercados
financieros, desempleo, competencia.)</t>
    </r>
  </si>
  <si>
    <r>
      <t xml:space="preserve">Relaciones con las partes involucradas
COMUNICACIÓN INTERNA: </t>
    </r>
    <r>
      <rPr>
        <sz val="14"/>
        <rFont val="Cambria"/>
        <family val="1"/>
        <scheme val="major"/>
      </rPr>
      <t>canales utilizados y su efectividad, flujo de la información necesaria para el desarrollo de las operaciones.</t>
    </r>
  </si>
  <si>
    <r>
      <t xml:space="preserve">Responsable del proceso </t>
    </r>
    <r>
      <rPr>
        <sz val="14"/>
        <rFont val="Cambria"/>
        <family val="1"/>
        <scheme val="major"/>
      </rPr>
      <t>Grado de autoridad y responsabilidad de los funcionarios frente al proceso.</t>
    </r>
  </si>
  <si>
    <t>Económicos</t>
  </si>
  <si>
    <t>Cultura Organizacional</t>
  </si>
  <si>
    <r>
      <t xml:space="preserve">Activos de seguridad digital del proceso                                                                                                                                                                                                                                                                                                                                                                                                                                                              </t>
    </r>
    <r>
      <rPr>
        <sz val="14"/>
        <rFont val="Cambria"/>
        <family val="1"/>
        <scheme val="major"/>
      </rPr>
      <t>Información, aplicaciones,
hardware entre otros, que se deben proteger para garantizar el funcionamiento interno de cada proceso, como de cara al ciudadano</t>
    </r>
  </si>
  <si>
    <t>RIESGO</t>
  </si>
  <si>
    <t>Dirigir y coordinar la formulación, implementación y seguimiento de la Plataforma Estratégica de la Entidad  y los proyectos de inversión en el marco del Sistema Integrado de Gestión, en concordancia con las líneas de intervención y los programas del plan de desarrollo de la ciudad y las políticas del sector que formula la secretaría de desarrollo económico.</t>
  </si>
  <si>
    <t>Posibilidad de recibir o solicitar cualquier dadiva o beneficio a nombre propio o de terceros con el fin de manipular o alterar la información de los resultados alcanzados en los planes y proyectos institucionales.</t>
  </si>
  <si>
    <t>1. Falta de seguimiento a la implementación de políticas de seguridad de la información.
2. Falta de socialización de la normativa vigente.
3. Deficiencia en los controles para el manejo de la información de planes y proyectos institucionales.
4. Falta de conciencia de los funcionarios en la aplicación de los principios institucionales.</t>
  </si>
  <si>
    <t>1. Presentación de información inexacta, errónea o incompleta.
2. Pérdida de imagen y credibilidad institucional.
3.  Investigaciones penales, disciplinarias y fiscales.
4. Detrimento patrimonial.</t>
  </si>
  <si>
    <t xml:space="preserve">Los funcionarios y contratistas de la SDAE-Sistemas son responsables de divulgar y concientizar a los funcionarios de la Política de Seguridad de la Información y Resolución 259 del 2018 Actualización Manual de Seguridad y Privacidad de la Información del IPES y verificar su cumplimiento a través de los diferentes controles establecidos en la Declaración de Aplicabilidad. En caso de encontrar fallas o ausencia de la aplicación de los controles establecidos, se informa a través del formato incidentes de seguridad. Como evidencia la aplicación del Plan de Seguridad y Privacidad de la Información. </t>
  </si>
  <si>
    <t>Continuar con el monitoreo a la aplicación de los controles establecidos en la Declaración de Aplicabilidad.</t>
  </si>
  <si>
    <t>Reportes de Incidentes de seguridad</t>
  </si>
  <si>
    <t xml:space="preserve">Subdirección de Diseño y Análisis Estratégico </t>
  </si>
  <si>
    <t>(# de incidentes resueltos / # total de incidentes reportados) x 100</t>
  </si>
  <si>
    <t>Los responsables o lideres de cada proceso actualizan el normograma y socializan la normativa vigente en la aplicación del desarrollo de sus actividades o funciones. En caso de encontrar incumplimientos en la aplicación de los procedimientos definidos por la entidad definidos en el proceso de Gestión Jurídica. Como evidencia el normograma publicado en compartidos y en la página web de la entidad, correos masivos de la actualización de la normatividad y los procedimientos de la Gestión Jurídica.</t>
  </si>
  <si>
    <t>Verificar el cumplimiento de la aplicación de la normatividad de la ley 1712 de 2014.
Actualizar normograma cuando se identifique nueva normativa o se derogue.</t>
  </si>
  <si>
    <t>Matriz seguimiento página web
Normograma actualizado</t>
  </si>
  <si>
    <t>(# de seguimientos realizados / # de seguimientos programados) x 100
# de actualizaciones del normograma</t>
  </si>
  <si>
    <t>Los responsables de la SDAE-Planeación aplican los procedimientos establecidos para formulación, seguimiento y evaluación a los proyectos de inversión y realizan comités de autoevaluación de la gestión. En caso de encontrar inconsistencias se generan las acciones pertinentes y se actualizan los procedimientos que haya a lugar. Como evidencia las respectivas actas de comités de autoevaluación y documentación del proceso.</t>
  </si>
  <si>
    <t>Realizar comités de autoevaluación de la gestión.
Realizar seguimiento mensuales a las metas y planes de acción de la entidad.</t>
  </si>
  <si>
    <t>Actas de Comités
Metas y planes con seguimiento mensual y publicados</t>
  </si>
  <si>
    <t>(# de comités realizados / # de comités programados) x100
(# de seguimientos realizados / # de seguimientos programados) x 100</t>
  </si>
  <si>
    <t>Los profesionales de la Asesoría de Control Interno realizan auditorias internas con el identificar oportunidades de mejoras en los procesos. En caso de encontrar inconsistencias en la aplicación de los controles realizan las observaciones y hallazgos pertinentes. Como evidencia los informes de auditorias internas y los hallazgos encontrados.</t>
  </si>
  <si>
    <t>Atender las auditorias de la Asesoría de Control Interno en el marco del proceso de Planeación Estratégica y Táctica.</t>
  </si>
  <si>
    <t>Informes de auditorías</t>
  </si>
  <si>
    <t># de auditorias según Plan de Auditoria de Control Interno</t>
  </si>
  <si>
    <t>La SAF-Talento Humano socializa y realiza seguimiento a través de los gestores de integridad para garantizar la implementación del Código de Integridad donde se establecen los principios básicos, reglas, políticas y modelos de conducta de los funcionarios y contratistas de la entidad. En caso de encontrar incumplimientos por parte del servidor público informa a Control Interno Disciplinario para la aplicación de los procesos pertinentes. Como evidencia el Código de Integridad y las actas del Comité de Integridad.</t>
  </si>
  <si>
    <t>Participar en las socializaciones del Código de Integridad según convocatoria de Talento Humano.
Participación del delegado de la SDAE en los Comités de Integridad según convocatoria de la SAF.</t>
  </si>
  <si>
    <t>Actas de socializaciones
Actas de Comités de Integridad</t>
  </si>
  <si>
    <t># de socializaciones en las que participe
# de comités en los que participe</t>
  </si>
  <si>
    <t>Definir política, estrategias e instrumentos de comunicación interna y externa para promover y  divulgar el portafolio de servicios y la gestión de la entidad a la ciudadanía, con oportunidad, transparencia y eficacia, en el marco de los objetivos y metas institucionales.</t>
  </si>
  <si>
    <t>1. Posibilidad de recibir o solicitar cualquier dadiva o beneficio a nombre propio o de terceros con el fin de ocultar u omitir información de la entidad.</t>
  </si>
  <si>
    <t>1. Entrega de Información no confiable o extemporánea por las áreas.
2. Presiones indebidas por parte de terceros.</t>
  </si>
  <si>
    <t>1. Pérdida de imagen y de credibilidad institucional.
2. Investigaciones penales, disciplinarias y fiscales.
3. Detrimento patrimonial o pérdidas de recursos.</t>
  </si>
  <si>
    <t>El profesional de la Oficina Asesora de Comunicaciones cada vez que se radica una solicitud de apoyo o servicio de las áreas revisa que el Formato FO-039 Orden de apoyo o servicio este firmado por el subdirector y/o jefe de oficina asesora solicitante y que la fecha de solicitud sea acorde al día que se solicita el servicio, a través de los formatos radicados y la revisión con la información suministrada. En caso de encontrar inconsistencias o información faltante, se devuelve la orden de apoyo o servicio al área solicitante en físico para que se realicen los ajustes correspondientes para su divulgación. Como evidencia los respectivos  Formatos FO-039 Orden de apoyo o servicio.</t>
  </si>
  <si>
    <t xml:space="preserve">Revisar que la información que se recibe en la OAC esté avalada por el Subdirector y/o Jefe de Oficina Asesora y cumpla con los parámetros establecidos. </t>
  </si>
  <si>
    <t xml:space="preserve">FO-039 Orden de apoyo o servicio diligenciados </t>
  </si>
  <si>
    <t>Número de formatos diligenciados que cumplen los parámetros establecidos</t>
  </si>
  <si>
    <t>El Jefe de la Oficina Asesora de Comunicaciones cada vez que se radica una solicitud de apoyo o servicio evalúa la viabilidad y que cumpla con los parámetros establecidos de la solicitud, a través de los formatos radicados. En caso de no ser procedente, se informa al área solicitantes a través de memorandos. Como evidencia los respectivos formatos FO-039 Orden de apoyo o servicio y memorandos.</t>
  </si>
  <si>
    <t>Revisar la viabilidad de la solicitudes realizadas por las áreas.</t>
  </si>
  <si>
    <t>Memorandos radicados a las áreas</t>
  </si>
  <si>
    <t>Número de solicitudes viables</t>
  </si>
  <si>
    <t>El Jefe de la Oficina Asesora de Comunicaciones realiza seguimiento y revisión mensual al cumplimiento de actividades solicitadas mediante un informe de la gestión de la oficina. En caso de encontrar solicitudes no tramitadas realizará las observaciones y recomendaciones pertinentes. Como evidencia los respectivos informes.</t>
  </si>
  <si>
    <t>Realizar seguimiento al cumplimiento de actividades de la OAC.</t>
  </si>
  <si>
    <t>Formato de seguimiento de indicador diligenciado</t>
  </si>
  <si>
    <t>(# de actividades realizadas / # de actividades solicitadas) x 100</t>
  </si>
  <si>
    <t xml:space="preserve">Subdirección de Gestión, Redes Sociales e Informalidad
</t>
  </si>
  <si>
    <t>Brindar alternativas económicas transitorias reguladas en el espacio público y fuera de él, asesorar y acompañar las unidades e iniciativas productivas de la economía popular a través de la formulación de planes de negocio, fortalecimiento empresarial, el apalancamiento financiero con el fin de mejorar su productividad y calidad de vida de los beneficiarios.</t>
  </si>
  <si>
    <t>Posibilidad de recibir o solicitar cualquier dadiva o beneficio a nombre propio o de terceros con el fin de que las alternativas comerciales otorgadas por la SGRSI favorezcan a personas que no pertenecen a la población sujeto de atención del IPES.</t>
  </si>
  <si>
    <t>1. Desconocimiento del procedimiento de asignación de alternativas comerciales.
2. Falta de control en la aplicación de criterios de focalización en el proceso de asignación de las alternativas comerciales.
3. Errores en el ingreso de la información que alteran el índice de vulnerabilidad para la priorización en la asignación de alternativas comerciales.</t>
  </si>
  <si>
    <t>1. La población sujeta de atención de la Entidad no se beneficia de las alternativas comerciales.
2. Falta de igualdad de oportunidades para los potenciales beneficiarios en la asignación de los servicios del IPES.
3. Pérdida de imagen y de credibilidad institucional.
4. Demandas contra la entidad de poblaciones no favorecidas que cumpliendo los requisitos fueron excluidas por favorecimiento indebido de otros.
5. Investigaciones penales, disciplinarias y fiscales.
6. Detrimento patrimonial.</t>
  </si>
  <si>
    <t>El grupo de trabajo de Planeación de la SGRSI realiza socialización anual y cada vez que se presente alguna modificación del procedimiento para la asignación de alternativas comerciales a los grupos misionales de esta subdirección, con el propósito de concientizar sobre la responsabilidad que tienen todos los colaboradores en este proceso. En caso de que el procedimiento no sea implementado una vez que se ha socializado, se debe capacitar a los colaboradores de este proceso; dejando como evidencia, las planillas de asistencia  y/o actas de reunión.</t>
  </si>
  <si>
    <t>Realizar socializaciones del procedimiento para la asignación de alternativas comerciales a los grupos misionales de esta subdirección.</t>
  </si>
  <si>
    <t>Actas de socializaciones y/o planillas de asistencia</t>
  </si>
  <si>
    <t>Profesionales del Grupo de Planeación de la Subdirección de Gestión, Redes Sociales e Informalidad</t>
  </si>
  <si>
    <t xml:space="preserve">
(# de socializaciones realizadas / # de socializaciones programadas) x 100</t>
  </si>
  <si>
    <t xml:space="preserve">La meta de asiganaciones de alternativas comerciales es anual, para esto se establece una programación mensual de carácter dinamico, es decir, puede variar de acuerdo a las circunstancias. </t>
  </si>
  <si>
    <t>El grupo de trabajo Atención Integral del SGRSI cada vez que se realiza solicitud para la asignación de alternativas comerciales, verifica que la información suministrada por el ciudadano corresponda con los criterios de ingreso de la alternativa, a través del cruce de la información con bases de datos externas como RUAF, Catastro y Victimas del Conflicto. En caso de encontrar información faltante o inconsistencias, se le solicita al ciudadano a través de correo electrónico la información faltante o que aclare las inconsistencias. Como evidencia esta el documento estratégico DE-017 Criterios de Focalización y el correo electrónico.</t>
  </si>
  <si>
    <t>Elaborar e implementar el formato de Check List para verificar la aplicación de los criterios de focalización para los contratos nuevos a partir de la aprobación de este formato.</t>
  </si>
  <si>
    <t>Formato de Check List formalizado en la documentación del SIG</t>
  </si>
  <si>
    <t>(# de contratos con el Check List aplicado / # de contratos elaborados) x 100</t>
  </si>
  <si>
    <t>El grupo de trabajo Atención Integral del SGRSI revisa y verifica el componente de vulnerabilidad de los informes de intervención, para cada una de las jornadas realizadas.  Si una vez realizada esta revisión y verificación, se detecta que no fue efectiva, se le informa al responsable de la elaboración del informe para su corrección en la herramienta misional HEMI e informe respectivo. Quedando como evidencia el informe con las firmas de revisado  por los profesionales del grupo de Gestión Local y Atención Integral.</t>
  </si>
  <si>
    <t xml:space="preserve">Realizar socializaciones a los grupos misionales de esta subdirección del Procedimiento de Identificación, Caracterización y Registro de la Población Sujeto de Atención y el documento estratégico DE-034 Metodología para Medir el Índice de Vulnerabilidad del Vendedor informal. 
Realizar capacitación en  la herramienta misional -HEMI. </t>
  </si>
  <si>
    <t xml:space="preserve">Profesionales del Grupo de Atención Integral y Planeación de la Subdirección de Gestión, Redes Sociales e Informalidad
Subdirección de Diseño y Análisis Estratégico - Sistemas </t>
  </si>
  <si>
    <t>(# de socializaciones realizadas / # de socializaciones programadas) x 100</t>
  </si>
  <si>
    <t>Posibilidad de recibir o solicitar cualquier dadiva o beneficio a nombre propio o de terceros con el fin ingresar ciudadanos a las alternativas de emprendimiento sin el cumplimiento de los criterios de entrada.</t>
  </si>
  <si>
    <r>
      <t xml:space="preserve">
1. Desconocimiento  o falta de aplicación de los criterios de ingreso a las alternativas de emprendimiento.
2</t>
    </r>
    <r>
      <rPr>
        <sz val="11"/>
        <rFont val="Arial"/>
        <family val="2"/>
      </rPr>
      <t xml:space="preserve">. Presiones indebidas ejercidas por agentes internos o </t>
    </r>
    <r>
      <rPr>
        <sz val="11"/>
        <color theme="1"/>
        <rFont val="Arial"/>
        <family val="2"/>
      </rPr>
      <t xml:space="preserve">externos a la entidad  para beneficiar a cierta población o </t>
    </r>
    <r>
      <rPr>
        <sz val="11"/>
        <rFont val="Arial"/>
        <family val="2"/>
      </rPr>
      <t>personas.
3. Falta de conocimiento y/o experiencia del personal que gestiona las alternativas al interior del área.</t>
    </r>
  </si>
  <si>
    <t>1.  Pérdida de imagen y de credibilidad en la gestión de la Entidad y en el sector público.
2. Demandas contra la entidad por parte de ciudadanos no favorecidos que cumpliendo los requisitos fueron excluidas por favorecimiento indebido de otros.
3. Investigaciones penales, disciplinarias y fiscales.
4. Detrimento patrimonial.
5. Enriquecimiento ilícito de contratistas y/o servidores públicos.</t>
  </si>
  <si>
    <r>
      <t>Los profesionales de SESEC responsables de realizar el seguimiento de las personas que ingresan a las alternativas de emprendimiento, cada vez que se realice un</t>
    </r>
    <r>
      <rPr>
        <sz val="11"/>
        <rFont val="Arial"/>
        <family val="2"/>
      </rPr>
      <t>a solicitud a una alternativa de emprendimiento</t>
    </r>
    <r>
      <rPr>
        <sz val="11"/>
        <color theme="1"/>
        <rFont val="Arial"/>
        <family val="2"/>
      </rPr>
      <t>, verifican que la información suministrada por el ciudadano corresponda con los criterios de ingreso establecidos en el documento estratégico DE-017 Criterios de Focalización, a través de FO-426 Lista de chequeo criterios de entrada. En el caso de que se establezca que el usuario no tiene perfil o no cumple con el perfil emprendedor, se procede a referenciarlos a otros programas del IPES o  la entidad competente de acuerdo a su necesidad. Como evidencia los respectivas listas de chequeo y FO -068  cartas enviadas a los solicitantes.</t>
    </r>
  </si>
  <si>
    <t>Realizar capacitaciones a funcionarios y contratistas de la SESEC con relación a los criterios de focalización establecidos en el documento estratégico DE-017 y las herramientas de verificación  de dichos criterios.</t>
  </si>
  <si>
    <t>Listas de asistencia</t>
  </si>
  <si>
    <t>Subdirección Emprendimiento, Servicios Empresariales y Comercialización</t>
  </si>
  <si>
    <t>(# de capacitaciones realizadas / # de capacitaciones programadas) x 100</t>
  </si>
  <si>
    <t>La entidad informa en la página web a los ciudadanos que los trámites para el ingreso de las alternativas de emprendimiento y emprendimiento social no generan costo alguno, al igual en los folletos informativos de la alternativa de emprendimiento social se comunica que los costos de implementación de las unidades productivas es asumido por el IPES. En caso de que se presenten situaciones de corrupción deben informarlo a la entidad. Como evidencia la información publicada en la página web de la entidad y los folletos informativos de la alternativa de emprendimiento social.</t>
  </si>
  <si>
    <t>Realizar seguimiento periódico de la información publicada en la página web de la entidad y los folletos informativos de la alternativa de emprendimiento social.</t>
  </si>
  <si>
    <t>Pagina web actualizada y folletos informativos</t>
  </si>
  <si>
    <t>(# de revisiones de actualización página web realizadas / # de revisiones de actualización página web programadas) x 100</t>
  </si>
  <si>
    <t>El equipo profesional de SESEC realiza comités de autoevaluación en los cuales se retroalimenta a los profesionales asignados, sobre la gestión realizada, cumplimiento de metas y resultados obtenidos, para con ello fortalecer el conocimiento y experiencia del personal. En caso de encontrar novedades se realiza las observaciones y recomendaciones pertinentes. Como evidencia la respectivas actas de comités de autoevaluación.</t>
  </si>
  <si>
    <t>Realizar seguimiento a la gestión a través de comités de autoevaluación con el equipo SESEC.</t>
  </si>
  <si>
    <t>Actas de comités de autoevaluación</t>
  </si>
  <si>
    <t>(# de comités de autoevaluación realizados / # de comités de autoevaluación programados) x 100</t>
  </si>
  <si>
    <t>Destinación de recursos con fines diferentes  a los establecidos en las alternativas y actividades de emprendimiento promovidas por la entidad.</t>
  </si>
  <si>
    <t xml:space="preserve">
1. Falta de cumplimiento de controles contemplados en el procedimiento de contratación.
2. Presiones indebidas.</t>
  </si>
  <si>
    <t>1. Incumplimiento de la misión de la entidad.  
2. Insatisfacción de la población objeto de atención. 
3. Pérdida de imagen y de credibilidad institucional.
4. Demandas contra la entidad.
5. Detrimento patrimonial.
6. Enriquecimiento ilícito de contratistas y/o servidores públicos.</t>
  </si>
  <si>
    <t>Los responsables de apoyo a la supervisión deberán velar por el cumplimiento de obligaciones, productos y metas de los contratos suscritos con la Subdirección mediante informes, actas,  productos de conformidad a las especificaciones técnicas estipuladas y de acuerdo a los procedimientos establecidos por la entidad. En caso de encontrar incumplimiento contractual, se requiere al contratista mediante oficios para tomar las medidas pertinentes. Como evidencia los procedimientos de gestión contractual, los informes de ejecución, productos y los oficios enviados.</t>
  </si>
  <si>
    <t>Revisión de los informes financieros y técnicos enviados por los operadores contratados por el IPES.</t>
  </si>
  <si>
    <t>Informes, actas, productos listados de asistencia</t>
  </si>
  <si>
    <t>(#  de informes revisados / #  de  informes programados) x 100</t>
  </si>
  <si>
    <t>El equipo profesional de SESEC realiza comités técnicos correspondientes a cada proceso, con el fin de realizar seguimiento  permanente a la ejecución de los contratos así como de la población beneficiaria de los mismos. En caso de encontrar inconsistencias en alguna de las etapas del proceso de contratación se realizarán las recomendaciones pertinentes. Como evidencia la respectivas actas de comités técnicos.</t>
  </si>
  <si>
    <t>Administrar el Sistema Distrital de Plazas de Mercado con el fin de suministrar los productos básicos de consumo doméstico (canasta básica familiar) en condiciones óptimas de calidad, costos, accesibilidad, oportunidad y confianza en el marco de las normas sanitarias y ambientales vigentes.</t>
  </si>
  <si>
    <t>Posibilidad de recibir o solicitar cualquier dadiva o beneficio a nombre propio o de terceros con el fin de ingresar comerciantes a las plazas de mercado sin el cumplimiento de los criterios de entrada.</t>
  </si>
  <si>
    <t xml:space="preserve">1. Entrega de información no confiable o falsa por parte de los ciudadanos para ingresar a las plazas de mercado.
2. Falta de soporte que evidencie la consulta del estado de cartera de un posible candidato.
3. Presiones indebidas ejercidas por agentes internos o externos a la entidad  para beneficiar a cierta población o personas.
</t>
  </si>
  <si>
    <t>1.  Pérdida de imagen y de credibilidad institucional.
2. Investigaciones penales, disciplinarias y fiscales.
3. Detrimento patrimonial.</t>
  </si>
  <si>
    <t>El gerente de la plaza de mercado y/o profesional del equipo jurídico de SESEC, cada vez que se reciba una solicitud de ingreso de un comerciante a las plazas de mercado, verifica que la información suministrada por el ciudadano(a) corresponda con los requisitos establecidos en la Resolución 018 de 2017 a través del FO-557 Hoja de Vida del Comerciante y FO-580  Hoja de Control Contrato Plazas de Mercado. En caso de encontrar información faltante o inconsistente, se comunica telefónicamente con el solicitante en forma directa (para solicitante nuevo) o través del gerente de la plaza para requerir el ajuste de la información; si el solicitante no allega lo requerido se le devuelve la carpeta. Como evidencia queda el respectivo oficio con que se remite el expediente.</t>
  </si>
  <si>
    <t>Realizar capacitaciones al equipo jurídico y gerentes de plazas de mercado con relación a la aplicación de criterios de asignación con base en una lista que contenga las características que debe cumplir cada uno de los soportes (tiempo de vigencia, entidad autorizada para expedir un certificado, entre otros).</t>
  </si>
  <si>
    <t>El abogado el equipo jurídico de SESEC cada vez que se reciba una solicitud de ingreso de un comerciante a las plazas de mercado, verifica el estado de cartera del solicitante con el IPES en la base de datos de cartera por edades que emite el área de cartera de SAF. En caso de encontrar deuda a caso del solicitante, se notifica al equipo de coordinación de plazas y se solicita la cancelación de la deuda a través de correo electrónico. Como evidencia la base de datos de cartera por edades y los respectivos correos electrónicos.</t>
  </si>
  <si>
    <t>Realizar sensibilizaciones al equipo jurídico y gerentes de plazas de mercado con relación a los soportes de la consulta de estado de cartera criterios.</t>
  </si>
  <si>
    <t>Listas de asistencia, presentaciones en power point y registro fotográfico</t>
  </si>
  <si>
    <t>(# de sensibilizaciones realizadas / # de sensibilizaciones programadas) x 100</t>
  </si>
  <si>
    <t>SESEC publicará en cada una de las plazas comunicado para los comerciantes informando que cualquier trámite no genera costo alguno, que los funcionarios no están autorizados a recibir dinero y que en todo  caso, deben denunciar situaciones de corrupción que puedan presentarse en la plaza (articulación con Control disciplinario- SAF). Como evidencia las comunicaciones enviadas.</t>
  </si>
  <si>
    <t xml:space="preserve">Elaborar y publicar comunicados en cada una de las plazas de mercado. </t>
  </si>
  <si>
    <t>Comunicados publicados</t>
  </si>
  <si>
    <t>(# de comunicados publicados  / # comunicados programados) x 100</t>
  </si>
  <si>
    <t>Posibilidad de recibir o solicitar cualquier dadiva o beneficio a nombre propio o de terceros con el fin de reportar una información  inadecuada o eliminar datos de  los comerciantes del listado que se entrega al Área de cartera para emitir la facturación respectiva.</t>
  </si>
  <si>
    <t xml:space="preserve">
1. La Entidad no cuenta con un área de facturación y un sistema de soporte tecnológico que permita realizar un seguimiento a los cambios y / o novedades  en la facturación.
2. Presiones indebidas ejercidas por agentes internos o externos a la entidad.</t>
  </si>
  <si>
    <t>1. Detrimento patrimonial, pérdida de recursos económicos o aumento de la cartera.
2. Pérdida de imagen y de credibilidad institucional.
3. Investigaciones penales, fiscales y disciplinarias.</t>
  </si>
  <si>
    <t>La Subdirectora de SESEC solicitará a la alta dirección, la conformación de un área de facturación independiente de la SESEC para evitar conflicto de intereses, a través de memorando interno o en comité directivo luego de mesas de trabajo con las áreas involucradas. Como evidencia las actas de mesa de trabajo y memorando interno.</t>
  </si>
  <si>
    <t>Solicitar mesas de trabajo a las áreas involucradas.</t>
  </si>
  <si>
    <t>Memorandos internos</t>
  </si>
  <si>
    <t>Subdirección de Emprendimiento, Servicios Empresariales y Comercialización -Subdirección Administrativa y Financiera</t>
  </si>
  <si>
    <t># de solicitud de mesas de trabajo</t>
  </si>
  <si>
    <t>El profesional de apoyo administrativo de SESEC verifica que el número de comerciantes reportado en el listado para facturación suministrado por el gerente de la plaza coincida con el número de puestos ocupados en dicha plaza y que las novedades reportadas en dicho listado cuenten con los correspondientes soportes. En caso de encontrar inconsistencias o información faltante, se hará un requerimiento por escrito al gerente de la plaza respectivo. Como evidencia  en visita trimestral a las plazas, se verificarán los listados para facturación con los soportes correspondientes, en comparación con la ocupación.</t>
  </si>
  <si>
    <t>Realizar talleres de sensibilización a los gerentes de las plazas de mercado.</t>
  </si>
  <si>
    <t xml:space="preserve">Actas de sensibilización </t>
  </si>
  <si>
    <t>(# de talleres de sensibilización realizados / # de talleres de sensibilización programados) x 100</t>
  </si>
  <si>
    <t>Fortalecer las competencias laborales generales y específicas de las personas que ejercen actividades de la economía informal,  que les facilite su inserción en el sistema productivo de la ciudad.</t>
  </si>
  <si>
    <t>Posibilidad de incluir ciudadanos en los servicios de formación y orientación para el empleo, que han sido contratados con recursos del proyecto de inversión, sin el que cumplimiento de los criterios de focalización.</t>
  </si>
  <si>
    <t>1. Desconocimiento  de los criterios de focalización para acceder a los servicios de Formación y Orientación para el Empleo o presiones indebidas ejercidas por agentes internos o externos a la entidad.</t>
  </si>
  <si>
    <t>1. Acceso de personas a los servicios sin el cumplimiento de los criterios establecidos.
2. Pérdida de la imagen institucional.
3. Pérdida de confianza en lo público.
4. Investigaciones disciplinarias.</t>
  </si>
  <si>
    <t>El profesional designado(a) por La (El) Subdirector(a) para realizar el seguimiento de las personas que ingresan a los procesos de capacitación,  cada vez que se realice la actividad de perfilación, verificará que la información suministrada por el ciudadano(a) corresponda con los requisitos establecidos, extractando la información directamente de la herramienta misional - HEMI, y validando la información concerniente a la tenencia de vivienda en Bogotá, asignación de pensión y servicio de salud, a través de los portales de UAE de Catastro Distrital,  ruaf.sispro.gov.co,appb.saludcapital.gov.co/Comprobadordederechos/Consulta.aspx.  En caso de que el ciudadano(a) no cumpla con los criterios de focalización se procederá a informarle verbalmente de manera inmediata el no ingreso a los servicios. Como evidencia se encuentra toda la información socioeconómica de los ciudadanos que accedieron al servicio registrada en HEMI.</t>
  </si>
  <si>
    <t>Capacitar al talento humano de la SFE con relación a los criterios de focalización establecidos en el documento estratégico DE-017 y las herramientas de verificación  de dichos criterios.</t>
  </si>
  <si>
    <t>(# de capacitaciones realizadas / # de capacitaciones programadas) x 100
(3 capacitaciones al año
Entre febrero y noviembre)</t>
  </si>
  <si>
    <t>Gestión Contractual</t>
  </si>
  <si>
    <t>Asesorar y adelantar  la gestión contractual de la entidad con el fin de adquirir bienes y servicios conforme a las disposiciones legales vigentes</t>
  </si>
  <si>
    <t>Posibilidad de recibir o solicitar cualquier dadiva o beneficio a nombre propio o de terceros con el fin de celebrar un contrato.</t>
  </si>
  <si>
    <t>1. Debilidades en la etapa de planeación, que faciliten la inclusión en los estudios y documentos previos requisitos orientados a favorecer un proponente.
2. Presiones indebidas.</t>
  </si>
  <si>
    <t>1. Pérdida de imagen institucional.
2. Demandas contra la entidad.
3. Incumplimiento por parte del contratista en el objeto contratado. 
3. Investigaciones penales, disciplinarias y fiscales.
4. Detrimento patrimonial.
5. Enriquecimiento ilícito de contratistas y/o servidores públicos.</t>
  </si>
  <si>
    <t>Los profesionales de contratación cada vez que se va a realizar un contrato, verifican que la información suministrada por las áreas solicitantes corresponda con los requisitos establecidos de contratación, a través de una lista de chequeo donde están los requisitos de información y la revisión con la información suministrada. En caso de encontrar información faltante, se requiere a las áreas solicitantes a través de correo para el suministro de la información y poder continuar con el proceso de contratación. Como evidencia la respectiva lista de chequeo diligenciada y correos solicitando la información faltante en los casos que aplique.</t>
  </si>
  <si>
    <t>Realizar capacitaciones a funcionarios y contratistas en la elaboración de estudios y documentos previos, supervisión y liquidación de contratos.</t>
  </si>
  <si>
    <t>Actas de capacitación, Circulares recordando cumplimiento funciones supervisores.</t>
  </si>
  <si>
    <t>La Entidad lleva a cabo el Comité de Contratación presidido por la Directora General mediante el cual se realiza el seguimiento a los procesos de contratación de conformidad con lo dispuesto en la Resolución 570 de 2012. En caso de encontrar inconsistencias en alguna de las etapas del proceso de contratación se realizarán las recomendaciones pertinentes. Como evidencia la respectivas actas de comité de contratación.</t>
  </si>
  <si>
    <t>Iniciar la investigación disciplinaria, fiscal o remitir a las instancias  correspondientes para el proceso penal cuando sea procedente.</t>
  </si>
  <si>
    <t>Comunicación iniciando o remitiendo  investigación</t>
  </si>
  <si>
    <t># de casos de favorecimiento presentados</t>
  </si>
  <si>
    <t>Prevenir, evitar y gestionar el daño antijurídico a través de la asesoría, representación y acompañamiento a todos los procesos de la entidad, en cumplimiento de las normas constitucionales y legales vigentes.</t>
  </si>
  <si>
    <t>Posibilidad de recibir o solicitar cualquier dadiva o beneficio a nombre propio o de terceros con el fin de realizar una deficiente función de defensa judicial y conceptualización.</t>
  </si>
  <si>
    <t>1. Debilidades en la gestión misional y de apoyo. Res. No.202 de 2018. Debilidades en la defensa judicial y conceptualización técnica.
2. Presiones indebidas.</t>
  </si>
  <si>
    <t>1. Pérdida de imagen y de credibilidad institucional.
2. Demandas contra la entidad.
3. Investigaciones penales, disciplinarias y fiscales.
4. Detrimento patrimonial o pérdida de recursos de la entidad.
5. Enriquecimiento ilícito de contratistas y/o servidores públicos.</t>
  </si>
  <si>
    <t>La Subdirectora Jurídica y de Contratación a partir del Manual de Defensa Judicial realiza sensibilizaciones a las áreas sobre la importancia de la prevención del daño antijurídico y realiza la supervisión a la gestión de los profesionales que adelantan la defensa judicial y asesoría jurídica, a través de la vigilancia de procesos judiciales mediante el FO-588 y la revisión de los conceptos emitidos por los profesionales, en materia de asesoría jurídica mediante la aprobación del FO-068 y FO-069. En caso de encontrar inconsistencias, los requerirá mediante correo electrónico para realizar los debidos ajustes en la defensa. Como evidencia los respectivos formatos, en los mismos documentos y correos electrónicos.</t>
  </si>
  <si>
    <t>Realizar seguimiento a la gestión de los abogados de defensa judicial.</t>
  </si>
  <si>
    <t>Índice de seguimiento a los tiempos de radicación de procesos y gestiones de subsanación</t>
  </si>
  <si>
    <t>La Entidad lleva a cabo el Comité de Conciliación presidido por la Directora General mediante el cual se realiza el seguimiento a las estrategias de defensa judicial y los procesos, de conformidad con lo dispuesto en la Resolución 200 de 2018. En caso de encontrar inconsistencias en la defensa judicial se realizarán las recomendaciones pertinentes. Como evidencia la respectivas actas de comité de conciliación.</t>
  </si>
  <si>
    <t>Realizar vigilancia semanal a los procesos judiciales.</t>
  </si>
  <si>
    <t>FO-588 diligenciado</t>
  </si>
  <si>
    <t>Número de procesos judiciales con seguimiento jurídico</t>
  </si>
  <si>
    <t>Garantizar el buen manejo del erario público, a partir de la custodia y administración eficiente de los recursos   financieros, de tal forma que permitan  satisfacer las necesidades de inversión y funcionamiento requeridas por la Entidad para el cumplimiento de su misión institucional.</t>
  </si>
  <si>
    <t>1. Posibilidad de recibir o solicitar cualquier dadiva o beneficio a nombre propio o de terceros con el fin de tramitar un pago  de manera inadecuada.</t>
  </si>
  <si>
    <t xml:space="preserve">1. Manipulación de registros en el PAC.
2. Falta  de soportes documentales o requisitos para realizar los pagos.
3. Falta de controles en el manejo de efectivo. 
4. Tráfico de influencias. (Desconocimiento o falta de pericia, presiones jerárquicas).
</t>
  </si>
  <si>
    <r>
      <t xml:space="preserve">1. Detrimento o pérdida de recursos de la entidad por multas y sanciones.
2. Pérdida de imagen institucional
</t>
    </r>
    <r>
      <rPr>
        <sz val="11"/>
        <rFont val="Arial"/>
        <family val="2"/>
      </rPr>
      <t>3. Perdida de recursos de la entidad por apropiación de terceros.</t>
    </r>
    <r>
      <rPr>
        <sz val="11"/>
        <color theme="1"/>
        <rFont val="Arial"/>
        <family val="2"/>
      </rPr>
      <t xml:space="preserve">
4. Investigaciones penales, fiscales y disciplinarias.</t>
    </r>
  </si>
  <si>
    <t>El tesorero, profesional del grupo de trabajo y personal de apoyo  de tesorería elaboran bimestralmente la base que contiene los datos de los compromisos presupuestales que se tienen a la fecha, de manera que se reprogramen los pagos de los dos meses siguientes; en caso de que sea necesario realizar una programación adicional por que no se encuentre en el PAC se debe adelantar acorde a lo establecido en el  PR-020 Programación del PAC; dejando como evidencia el PAC en el Aplicativo SISPAC.</t>
  </si>
  <si>
    <t>Elaboración del PAC bimensual.</t>
  </si>
  <si>
    <t>PAC</t>
  </si>
  <si>
    <t>Subdirección Administrativa y Financiera - Tesorería</t>
  </si>
  <si>
    <t>PAC elaborado</t>
  </si>
  <si>
    <t xml:space="preserve">Se recomienda a los responsables de reprogramar el PAC que hagan una adecuada programación teniendo en cuenta todos los compromisos adquiridos para el pago de los siguientes dos meses.  </t>
  </si>
  <si>
    <t>El tesorero, profesional del grupo de trabajo y personal de apoyo  de tesorería revisan que las obligaciones a pagar, dentro de los plazos establecidos por la Subdirección Administrativa y Financiera y los cronogramas de la SDH, tengan todos los documentos soporte y firmas correspondientes de acuerdo al PR-018 Cancelación de Obligaciones; en caso de que las cuentas o pagos a realizar no cuenten con los respectivos soportes son regresadas al área gestora por medio del formato  FO-313 Devolución de Cuentas, que queda como evidencia.</t>
  </si>
  <si>
    <t>Emitir y  socializar circular donde se establecen las fechas de recibo de cuentas de proveedores y contratistas.</t>
  </si>
  <si>
    <t xml:space="preserve">Circular </t>
  </si>
  <si>
    <t>Circular emitida y socializada</t>
  </si>
  <si>
    <t xml:space="preserve">Se realiza recomendación a las áreas que radiquen las cuentas en los plazos establecidos, mas aún tratándose de valores altos que ameritan una mayor revisión por parte de la SAF, con el fin de evitar errores y retrasos en los pagos. Adicionalmente, la radicación de cuentas tardías ocasiona demoras en la reprogramación del PAC del siguiente mes. </t>
  </si>
  <si>
    <t>El funcionario responsable del recaudo por ventanilla verifica diariamente la relación de los ingresos contra el aplicativo Goobi, diligenciando el formato Relación de Ingresos, el formato Arqueo Diario de Ventanilla,  reportando y entregando al tesorero(a) los dineros y formatos resultantes de la operación del día y procede a diligenciar el formato Entregas Diarias de Recaudo por Ventanilla. En caso de encontrar inconsistencias se realiza una revisión de las operaciones del día contra el conteo del efectivo.. Como evidencia los respectivos formatos: FO- 156 Relación de Ingresos, FO-667 Arqueo Diario de Ventanilla.</t>
  </si>
  <si>
    <t xml:space="preserve">Diligenciamiento diario de formato  FO-668 Entregas Diarias de Recaudo por Ventanilla, posterior a la revisión del efectivo contra los formatos de reporte. </t>
  </si>
  <si>
    <t>FO-668 Entregas Diarias de Recaudo Por Ventanilla</t>
  </si>
  <si>
    <t>(# de reportes de recaudo / # planillas diligenciadas) x 100</t>
  </si>
  <si>
    <t>La Entidad llevará a cabo el comité de sostenibilidad contable,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sostenibilidad contable.</t>
  </si>
  <si>
    <t>Realizar comités de sostenibilidad contable.</t>
  </si>
  <si>
    <t>Actas de comités</t>
  </si>
  <si>
    <t>(# de comités realizados/ # de comités programados) x 100</t>
  </si>
  <si>
    <t>Posibilidad de recibir o solicitar cualquier dadiva o beneficio a nombre propio o de terceros con el fin de modificar los estados de deuda de cartera.</t>
  </si>
  <si>
    <t>1. Captación ilegal por parte de servidores del IPES en contacto con los vendedores informales y comerciantes de plaza.
2. Presiones indebidas por parte de terceros.
3. Alteración de información de cartera.</t>
  </si>
  <si>
    <t>1. Detrimento patrimonial, pérdida de recursos económicos o aumento de la cartera.
2. Pérdida de imagen institucional.
3. Investigaciones penales, fiscales y disciplinarias.</t>
  </si>
  <si>
    <t>El profesional de cartera adelanta el proceso de cobro persuasivo, el cual es reportado mediante soportes de registro de jornadas de cobro persuasivo y visitas personalizadas en forma permanente,  con el fin de realizar la recuperación de cartera. Como evidencia quedan los soportes de jornadas y actas de visita.</t>
  </si>
  <si>
    <t>Realización de controles mensuales a las planillas de cobro respecto de los saldos reportados del mes anterior.</t>
  </si>
  <si>
    <t>Planillas de cobro  respecto de los saldos reportados del mes anterior</t>
  </si>
  <si>
    <t>Subdirección Administrativa y Financiera - Cartera</t>
  </si>
  <si>
    <t>(# controles mensuales a las planillas de cobro respecto de los saldos reportados del mes anterior / # controles a realizar en el año) x 100</t>
  </si>
  <si>
    <t>La Entidad llevará a cabo el Comités de cartera,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cartera.</t>
  </si>
  <si>
    <t>Advertir a los beneficiarios que los puntos de recaudo son los bancos autorizados, la ventanilla del IPES y las jornadas de recaudo autorizadas.</t>
  </si>
  <si>
    <t>Evidencias de socialización de convenios</t>
  </si>
  <si>
    <t>La manipulación de las bases de datos de cartera se restringen a través de permisos específicos en cabeza del Profesional de cartera y se mantiene la trazabilidad de las  modificaciones en el aplicativo Goobi. En caso de observar anomalías se realiza el seguimiento e identificación y de ser necesario se corrigen e informan a Control Interno Disciplinario o los entes de control e investigación pertinentes.</t>
  </si>
  <si>
    <t>Restringir el acceso a la información a usuarios específicos con actividades de cartera.</t>
  </si>
  <si>
    <t>Permisos de acceso</t>
  </si>
  <si>
    <t>Tabla de control de acceso</t>
  </si>
  <si>
    <t>Posibilidad de recibir o solicitar cualquier dadiva o beneficio a nombre propio o de terceros con el fin de adulterar, manipular o duplicar soportes y requisitos contables de la entidad.</t>
  </si>
  <si>
    <t xml:space="preserve">1. Registro de transacciones no reales y sin los soportes idóneos.
2. Presiones indebidas a servidores por parte de terceros. </t>
  </si>
  <si>
    <t>1. Detrimento patrimonial o pérdida de recursos económicos. 
2. Pérdida de imagen institucional.
3. Investigaciones penales, fiscales y disciplinarias.</t>
  </si>
  <si>
    <t>El profesional de contabilidad verifica las conciliaciones de la información de las demás áreas que alimentan el proceso contable, conforme con el procedimiento PR-022 Preparación de Los Estados Financieros y los instructivos IN-063 Conciliación Convenios Recursos Recibidos, IN-064 Convenios Conciliación Convenios Entregados, IN-065 Conciliación  Contabilidad Cartera, IN-066 Conciliación  Contabilidad Inventarios, IN-067 Conciliación SIPROJ. En caso de encontrar diferencias de información en las conciliaciones entre áreas, solicita soportes y justificación. Como evidencia quedan las conciliaciones y los estados financieros del Instituto.</t>
  </si>
  <si>
    <t>Conciliar los pagos realizados mensualmente con la información reportada por las áreas.</t>
  </si>
  <si>
    <t>Conciliaciones realizadas</t>
  </si>
  <si>
    <t>Subdirección Administrativa y Financiera - Contabilidad</t>
  </si>
  <si>
    <t>(# de conciliaciones revisadas/  # conciliaciones totales recibidas) x 100</t>
  </si>
  <si>
    <t xml:space="preserve">El área de tesorería envia mensualmente a las áreas antes del cierre de OPGET (aplicativo de la Secretaría de Hacienda donde se solicitan los recursos de transferencia), la relación de las cuentas que fueron programadas en el PAC  y a la fecha no han sido radicadas en tesorería, para que tomen las medidas del caso. </t>
  </si>
  <si>
    <t>Gestionar y administrar los recursos destinados a la construcción, mantenimiento, aseo de instalaciones, suministro de bienes y mobiliario  de la entidad; efectuar  la supervisión, el control  de las intervenciones en la infraestructura fija y semiestacionaria, conforme a las normas  vigentes; realizando la custodia, administración y protección del inventario de bienes muebles e inmuebles a cargo o de propiedad del Instituto para apoyar el desarrollo de las actividades encaminadas al cumplimiento de su misión.</t>
  </si>
  <si>
    <t>Posibilidad de recibir o solicitar cualquier dadiva o beneficio a nombre propio o de terceros con el fin de generar pérdida de bienes o recursos físicos de la entidad.</t>
  </si>
  <si>
    <r>
      <t>1. Falta de controles en el registro y seguimiento a los inventarios de la entidad.</t>
    </r>
    <r>
      <rPr>
        <sz val="11"/>
        <color theme="1"/>
        <rFont val="Arial"/>
        <family val="2"/>
      </rPr>
      <t xml:space="preserve">
2. Presiones indebidas a servidores por parte de terceros. </t>
    </r>
    <r>
      <rPr>
        <sz val="11"/>
        <color rgb="FFFF0000"/>
        <rFont val="Arial"/>
        <family val="2"/>
      </rPr>
      <t xml:space="preserve"> </t>
    </r>
  </si>
  <si>
    <t>El Almacenista, profesional o apoyo de Almacén realizan tomas de inventarios general y aleatorios, con propósito de evidenciar la pérdida o falta de registro de bienes muebles e inmuebles; en caso de encontrar bienes faltantes se adelanta el proceso de investigación y determinación de responsables, si se evidencia falta de registro se realiza la inclusión en el inventario. Como evidencia quedan los formatos FO-430 Toma Física de Inventarios.</t>
  </si>
  <si>
    <t>Realizar inventarios de los bienes en forma periódica.</t>
  </si>
  <si>
    <t>Inventario periódico</t>
  </si>
  <si>
    <t>Subdirección Administrativa y Financiera - Almacén e Inventarios</t>
  </si>
  <si>
    <t>(# de inventarios realizados / # de inventarios programados) x 100</t>
  </si>
  <si>
    <t>La Entidad llevará a cabo el comité de sostenibilidad contable,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sostenibilidad contable.</t>
  </si>
  <si>
    <t>Gestionar la vinculación, evaluación y retiro del personal de planta de la entidad, desarrollar  actividades encaminadas al fortalecimiento continuo de las competencias, mejoramiento del clima organizacional, la integridad, bienestar, seguridad y salud en el trabajo, reconocer los derechos laborales, promover los valores y principios éticos; con el propósito de tener servidores íntegros y comprometidos con la misión, visión y objetivos institucionales y de la administración distrital.</t>
  </si>
  <si>
    <t>Posibilidad de recibir o solicitar cualquier dadiva o beneficio a nombre propio o de terceros con el fin de vinculación de personas naturales o jurídicas que no cumple con los requisitos para el desempeño de las funciones u obligaciones establecidas.</t>
  </si>
  <si>
    <t xml:space="preserve">1. Incumplimiento de los procedimientos establecidos para la vinculación del personal.
2. Presentación de documentos falsos.
3. Incumplimiento de los procedimientos establecidos para la vinculación de terceros.
</t>
  </si>
  <si>
    <t>1. Reprocesos.
2. Pérdida de imagen y credibilidad institucional.
3. Investigaciones penales, fiscales y disciplinarias.</t>
  </si>
  <si>
    <t>El profesional de Talento Humano cada vez que se vincula una persona por concurso de mérito, en cumplimiento de la normatividad vigente y del PR-151 Procedimiento Selección, Vinculación, Desvinculación del personal de planta, verifica los documentos que debe aportar la persona a vincular, a través del formato FO-099 Verificación de Requisitos; en caso de encontrar documentos faltantes o inconsistencias en al información se solicita que se allegue la documentación necesaria, dejando como trazabilidad los respectivos formatos FO-099 Verificación de requisitos y correos o memorandos solicitando la información faltante en los casos que aplique.</t>
  </si>
  <si>
    <t>Modificar la lista de chequeo de revisión de documentos de forma que se incluya una declaratoria de que los documentos aportados por la persona a vincular son verídicos.</t>
  </si>
  <si>
    <t>Declaratoria</t>
  </si>
  <si>
    <t>Subdirección Administrativa y Financiera - Talento Humano</t>
  </si>
  <si>
    <t>(# de carpetas verificadas / # de carpetas programadas para revisar) x 100</t>
  </si>
  <si>
    <t>Los Estados Contables reflejan la realidad económica de la entidad a pesar de las falencias del sistema de información</t>
  </si>
  <si>
    <t>El profesional de Talento Humano que identifica documentación falsa informa de las anomalías a Control Interno Disciplinario en los casos de personal vinculado, a través de memorando interno; en los caso de personas que están en proceso de vinculación se da a conocer el hecho a la Fiscalía general de la nación, por medio de oficio. Como evidencia los respectivos memorandos y oficios.</t>
  </si>
  <si>
    <t>Realizar la verificación posterior a la vinculación de la veracidad de los documentos aportados en cuanto a formación académica.</t>
  </si>
  <si>
    <t>Hojas de vida verificadas</t>
  </si>
  <si>
    <t>(# de hojas de vida revisadas / # de hojas de vida a verificar) x 100</t>
  </si>
  <si>
    <t>El profesional de Talento Humano cada vez que se vincula un proveedor, verifica los documentos suministrados por el proveedor correspondan con los requisitos de contratación establecidos en el MS-012 Manual de Contratación, Supervisión e Interventoría, a través de una lista de chequeo. En caso de encontrar documentos faltantes o inconsistencias en la información se solicita que se allegue la documentación necesaria, dejando como trazabilidad la respectiva lista de chequeo y correos o memorandos solicitando la información faltante en los casos que aplique.</t>
  </si>
  <si>
    <t>Realizar los procesos de contratación por medio de la plataforma SECOP II.</t>
  </si>
  <si>
    <t>SECOP II</t>
  </si>
  <si>
    <t>(# de procesos adelantados/ # de procesos reportados en SECOP II) x 100</t>
  </si>
  <si>
    <t>Evaluar las quejas presentadas en contra de los servidores públicos del Instituto para la Economía Social, aunque se hayan retirado del servicio, para determinar la responsabilidad derivada de la comisión de conductas disciplinarias, conforme a la actividad probatoria.</t>
  </si>
  <si>
    <t>Posibilidad de recibir o solicitar cualquier dadiva o beneficio a nombre propio o de terceros con el fin de omitir el ejercicio de la acción disciplinaria o proferir fallos absolutorios ilegales.</t>
  </si>
  <si>
    <t>1. Falta de seguimiento permanente a las denuncias o procesos disciplinarios.
2. Presiones indebidas por parte de terceros.</t>
  </si>
  <si>
    <r>
      <rPr>
        <sz val="11"/>
        <rFont val="Arial"/>
        <family val="2"/>
      </rPr>
      <t>1. Vencimiento de términos, permitiendo que la  conducta disciplinaria quede impune.</t>
    </r>
    <r>
      <rPr>
        <sz val="11"/>
        <color theme="1"/>
        <rFont val="Arial"/>
        <family val="2"/>
      </rPr>
      <t xml:space="preserve">
2. Pérdida de imagen institucional.
3. Investigaciones disciplinarias a los operadores disciplinarios de la entidad.</t>
    </r>
  </si>
  <si>
    <t>El profesional con funciones de control interno disciplinario registra las quejas, denuncias y procesos disciplinarios en la base de datos de gestión, con objeto de hacer seguimiento y cumplir con los términos establecidos normativamente; si no se realiza el seguimiento en la base de datos se solicita por parte de la Subdirectora Administrativa y Financiera, como responsable del proceso, realizar el seguimiento necesario y oportuno mediante memorando interno. Como evidencia queda la base de datos de gestión diligenciada y los respectivos memorandos.</t>
  </si>
  <si>
    <t>Revisión de los proyectos de decisiones proferidas en el desarrollo del proceso disciplinario.</t>
  </si>
  <si>
    <t>Proyectos de decisiones proferidas</t>
  </si>
  <si>
    <t>Subdirección Administrativa y Financiera - Control Interno Disciplinario</t>
  </si>
  <si>
    <t>(# de autos  proferidos / # de proyectos de autos) x 100</t>
  </si>
  <si>
    <t>La Subdirectora Administrativa y Financiera realiza control por medio de seguimiento mensual al estado de las quejas, denuncias y procesos disciplinarios, para evitar la desviación por presiones indebidas, a través de la revisión de la información suministrada por los profesionales del área. En caso de encontrar información faltante o inconsistencia, los requiere por medio de correo electrónico para que realicen los ajustes pertinentes. Como evidencia los respectivos correos electrónicos.</t>
  </si>
  <si>
    <t>Verificar información de los procesos disciplinarios.</t>
  </si>
  <si>
    <t>Correos electrónicos</t>
  </si>
  <si>
    <t># correos electrónicos remitidos</t>
  </si>
  <si>
    <t>Administrar técnicamente la documentación producida por las diferentes unidades de información, para la toma de decisiones asertivas y  la salvaguarda de la memoria histórica del Instituto para la Economía Social IPES</t>
  </si>
  <si>
    <t>Posibilidad de recibir o solicitar cualquier dadiva o beneficio a nombre propio o de terceros con el fin de sustraer, manipular o modificar documentos de la entidad para uso indebido de la información o eliminación de la misma.</t>
  </si>
  <si>
    <t>1. Falta de controles en materia archivística por parte de los funcionarios para  la organización, conservación, almacenamiento, consulta y  préstamo de los documentos de la entidad.</t>
  </si>
  <si>
    <r>
      <t>1. Afectación de la información con reserva legal, contable y administrativa.
2. Daño parcial o total de documentos.</t>
    </r>
    <r>
      <rPr>
        <sz val="11"/>
        <color theme="1"/>
        <rFont val="Arial"/>
        <family val="2"/>
      </rPr>
      <t xml:space="preserve">
3. Pérdida de imagen institucional.
4. Investigaciones penales, fiscales y disciplinarias.</t>
    </r>
  </si>
  <si>
    <t>El profesional de Gestión documental, los técnicos y asistentes con funciones de archivo realizan, de forma permanente, el manejo de administración, gestión y préstamos de documentos a funcionarios y terceros a través de los formatos FO-064 Formato Único de Inventario Documental, Formato FO-160 Consulta y Préstamo de Documentos, Formato FO-063 Guía de Afuera y Formato FO-361 Hoja de Control Historias Laborales. En caso de encontrar documentos faltantes, se requiere al área solicitante mediante correo electrónicos u oficios para la devolución o construcción de la información. Como evidencia los respectivos formatos, correo y oficios.</t>
  </si>
  <si>
    <t>Realizar sensibilizaciones en materia de gestión documental a las dependencias.</t>
  </si>
  <si>
    <t>Actas de capacitación</t>
  </si>
  <si>
    <t>Subdirección Administrativa y Financiera - Gestión Documental</t>
  </si>
  <si>
    <t>Ofrecer y prestar un servicio digno, efectivo, de calidad, oportuno, cálido y confiable a nuestros usuarios externos e internos, a través de los diferentes canales de interacción definidos por el Instituto para la Economía Social, bajo los principios de transparencia, prevención y lucha contra la corrupción, que permita resolver las PQRS, facilitando el ejercicio de los deberes y derechos de la ciudadanía.</t>
  </si>
  <si>
    <t>Posibilidad de recibir o solicitar cualquier dadiva o beneficio a nombre propio o de terceros con el fin de manipular o entregar la información de la entidad.</t>
  </si>
  <si>
    <t xml:space="preserve">1. Desconocimiento y falta de apropiación de los funcionarios del código de ética.
2. Desconocimiento del portafolio de servicios de la entidad por parte de los funcionarios.
3. Desconocimiento de la ciudadanía sobre los trámites de la entidad y su gratuidad.
4. Presiones indebidas por parte de terceros. </t>
  </si>
  <si>
    <t>1. Pérdida de imagen institucional.
2. Demandas contra la entidad.
3. Investigaciones penales, fiscales y disciplinarias.</t>
  </si>
  <si>
    <t>El(la) profesional de Servicio al Usuario verifica semanalmente que se tramiten las respuesta dadas por las áreas a las PQRS, dentro de los tiempos establecidos por el manual para la gestión de peticiones, a través de los informes semanales obtenidos de la plataforma Bogotá Escucha - SDQS. En caso de encontrar PQRS vencidos, se requiere al funcionario a través de correo electrónico para dar respuesta inmediata. Como evidencia los respectivos informes semanales de la plataforma Bogotá Escucha - SDQS y correos electrónicos.</t>
  </si>
  <si>
    <t>Remitir a las diferentes áreas de la entidad los informes semanales en los cuales se evidencian los requerimientos vencidos y por vencerse.</t>
  </si>
  <si>
    <t>Correos electrónicos o memorandos.</t>
  </si>
  <si>
    <t>Subdirección Administrativa y Financiera - Servicio al Usuario</t>
  </si>
  <si>
    <t># de comunicaciones enviadas a las áreas</t>
  </si>
  <si>
    <t>El área de Servicio al Usuario realiza mensualmente el informe de satisfacción en la atención, a través del digiturno y apoya en la encuesta de satisfacción realizada por la SDAE y aplicada por las áreas misionales, con el fin de medir la satisfacción de los servicios dirigidos a los usuarios de la entidad. En caso de encontrar anomalías, las áreas misionales realizan el seguimiento e identificación y lo informan a Control Interno Disciplinario o los entes de control para las investigaciones pertinentes. Como evidencia el informe de satisfacción de digiturno, encuestas de satisfacción y los respectivos memorandos u oficios.</t>
  </si>
  <si>
    <t>Realizar  y publicar el informe mensual de la estadística del digiturno.</t>
  </si>
  <si>
    <t xml:space="preserve">Informes </t>
  </si>
  <si>
    <t>(# de informes realizados / # de informes programados) x 100</t>
  </si>
  <si>
    <t xml:space="preserve">El(la) profesional de Servicio al Usuario verifica que se actualice mensualmente la Guía Distrital de Trámites y Servicios de la entidad, con el fin de dar a conocer los trámites y servicios prestados por la entidad y su gratuidad. En caso de presentarse hechos de corrupción, el ciudadano de se debe denunciar a través de la página web del IPES o comunicarse al PBX 2976030. Como evidencia la Guía Distrital de Trámites y Servicios de la entidad publicada en la página web. </t>
  </si>
  <si>
    <t>Actualizar la Guía Distrital de Trámites y Servicios acorde con los cambios establecidos por las áreas.</t>
  </si>
  <si>
    <t>Guía Distrital de Trámites y Servicios</t>
  </si>
  <si>
    <t># actualizaciones de la Guía de Trámites y Servicios realizadas</t>
  </si>
  <si>
    <t>La entidad cuenta con los medios habilitados para la interposición de denuncias sobre hechos de corrupción por parte de los ciudadanos, a través de la plataforma Bogotá Escucha - SDQS, link que se encuentra en la página web de la entidad. Como evidencia el link de la Bogotá Escucha - SDQS en la página web de la entidad y los informes mensuales de dicha plataforma.</t>
  </si>
  <si>
    <t>Realizar el reporte de las denuncias de la plataforma Bogotá Escucha - SDQS en el informe mensual para Veeduría Distrital.</t>
  </si>
  <si>
    <t>Informes</t>
  </si>
  <si>
    <t>(# de reportes realizados / # de reportes programados) x 100</t>
  </si>
  <si>
    <t xml:space="preserve">Analizar, diseñar e implementar soluciones de tecnologías de información y comunicaciones que aumenten niveles de continuidad en la prestación de los sistemas y servicios informáticos misionales, administrativos y de gestión que apoyan el cumplimiento de los objetivos y la misionalidad de la entidad, a través de la administración, seguimiento, monitoreo, mantenimiento y mejora de la infraestructura tecnológica que soporta la operación informática del Instituto Para la Economía Social en el marco de  las políticas y la normativa vigente. </t>
  </si>
  <si>
    <t>Posibilidad de recibir o solicitar cualquier dadiva o beneficio a nombre propio o de terceros con el fin de extraer, manipular, adulterar o realizar uso indebido de la información confidencial o reservada de la entidad.</t>
  </si>
  <si>
    <t>1. Desconocimiento de lineamientos, políticas y directrices asociadas al sistema de gestión de seguridad y privacidad de la información por parte de los funcionarios de la entidad y normatividad vigente. 
2. Falta de conciencia alrededor de la seguridad de la información.</t>
  </si>
  <si>
    <t>1. Pérdida o  afectación de la confidencialidad e integridad de la información.
2.Violaciones a las políticas de seguridad, lo cual impacta los servicios misionales de la entidad. 
3. Afectación de la imagen y credibilidad institucional.
4. Investigaciones y posibles sanciones penales, disciplinarias y fiscales. 
5. Detrimento patrimonial.</t>
  </si>
  <si>
    <t xml:space="preserve">Los profesionales del área de sistemas informan a los usuarios sobre las responsabilidades en el uso de los activos de información institucional, desde el momento de la asignación de privilegios de acceso a la plataforma tecnológica. Desde el sistema de gestión de seguridad de la información se han realizado ejercicios de sensibilización a usuarios.  En caso de encontrar fallas o ausencia de la aplicación de los controles establecidos, los usuarios deben informar a través de del formato incidentes de seguridad. Como evidencia los reportes de incidentes de seguridad. </t>
  </si>
  <si>
    <t>Establecer y desarrollar campañas de sensibilización de seguridad y privacidad de la Información.
Realizar seguimiento y actualización del marco  normativo de seguridad y privacidad de la información en la entidad.</t>
  </si>
  <si>
    <t>Campañas de sensibilización
Documentos actualizados</t>
  </si>
  <si>
    <t>Subdirección de Diseño y Análisis Estratégico - Sistemas</t>
  </si>
  <si>
    <t>(# de campañas de sensibilización realizadas / # de campañas programadas) x 100
Documentos aprobados, publicados y socializados</t>
  </si>
  <si>
    <t>El área de sistemas implementa, mantiene y mejora los controles de seguridad para asegurar  los activos de información institucional en el marco del cumplimiento de la Política de Seguridad de la Información y realiza jornadas de sensibilización sobre seguridad de la información que se reflejen en la consolidación de una cultura alrededor de la seguridad de la información por parte de los usuarios, teniendo como referencia los riesgos de seguridad identificados. En caso de materialización de riesgos de seguridad y privacidad el área de sistemas establece medidas correctivas y plantea la necesidad de desarrollar estrategias de formación a usuarios. Como evidencia las actas de capacitaciones.</t>
  </si>
  <si>
    <t>Realizar capacitaciones en seguridad y privacidad de la información.</t>
  </si>
  <si>
    <t>Actas de socializaciones</t>
  </si>
  <si>
    <t>Contribuir al logro de los objetivos estratégicos de la Entidad aportando un enfoque sistemático y disciplinado para evaluar y mejorar la eficacia de los procesos de: gestión de riesgos, control y gobierno, en ejercicio de la auditoría interna como una actividad independiente y objetiva de aseguramiento y consulta, concebida para agregar valor y mejorar las operaciones del Instituto, en el marco de sus planes, programas y proyectos.</t>
  </si>
  <si>
    <t xml:space="preserve">Posibilidad de recibir o solicitar cualquier dadiva o beneficio a nombre propio o de terceros con el fin de ocultar y/u omitir hallazgos de auditoría para favorecer a los auditados o un tercero. </t>
  </si>
  <si>
    <t>1. Deficiencias en la definición del alcance de auditoria, la identificación y aplicación de criterios de auditoría.
2. Falta de seguimiento en etapa de planeación y ejecución de la auditoria.
3. Presiones indebidas por parte de terceros en el desarrollo de las auditorias.</t>
  </si>
  <si>
    <t>1. Falta ética, incumplimiento del estatuto de auditoria y código de ética.
2. Pérdida de imagen institucional.
3. Reprocesos.
4. Posible detrimentos del patrimonio no detectados  y/o tratados. 
5. Investigaciones penales, disciplinarias y fiscales.</t>
  </si>
  <si>
    <t xml:space="preserve">La Asesora de Control Interno para cada vigencia realiza su Plan Anual de Auditorias con enfoque basado en una evaluación de riesgos documentada, definiendo el universo auditable e incluyendo: nivel de riesgos inherentes del proceso a evaluar, requerimientos e intereses de la alta dirección, requerimientos de entes reguladores y de ley, impactos financieros, SDQS sobre los procesos a evaluar e impacto en la reputación de la entidad, que se consignan en el FO-173 Plan de Auditoria Interna de acuerdo con lo establecido en el PR-001 Auditoria Interna. Así mismo para cada actividad se define un plan de trabajo individual que contiene los alcances y criterios de auditoria a tener en cuenta el cual es revisado y aprobado por la ACI antes de ejecución. Se socializan los resultados de auditorías con los Subdirectores / Jefe de Oficina antes de comunicación oficial, con el fin de verificar que no haya inconsistencias o malas interpretaciones en la aplicación de criterios.   </t>
  </si>
  <si>
    <t>Asistir a capacitaciones o sensibilizaciones relacionadas con control interno y gestión de riesgos.</t>
  </si>
  <si>
    <t>Actas de capacitaciones</t>
  </si>
  <si>
    <t># de capacitaciones asistidas / # de capacitaciones programadas</t>
  </si>
  <si>
    <t>La Asesora de Control Interno ejerce una supervisión permanente de la calidad de los trabajos de auditoría encomendados a funcionarios y contratistas, cada vez que se realiza una auditoria verifica que el informe final de auditoria presentado por los auditores cumpla con los requisitos establecidos en el FO-175 Informe de Auditoría Interna y determina la consistencia de los hallazgos de Auditoría formulados de acuerdo con lo establecido en el  PR-001 Auditoría Interna. En caso de encontrar información faltante o inconsistencias requiere al funcionario a través de correo para revisión y actualización del informe de auditoría y de los hallazgos identificados. Como evidencia los respectivos formatos FO-175 Informe de Auditoría Interna diligenciados y correos o memorandos solicitando la información faltante en los casos que aplique.</t>
  </si>
  <si>
    <t>Socializar los resultados de las auditorías y seguimientos realizados por el equipo de control interno.</t>
  </si>
  <si>
    <t># de socializaciones realizadas</t>
  </si>
  <si>
    <t>La Asesora de Control Interno una vez identifique casos de corrupción lo lleva al Comité de Coordinación de Control Interno, al proceso disciplinario de la Entidad y la Secretaría de Transparencia de la Presidencia. Como evidencia la respectivas actas de Comité de Coordinación de Control Interno y las comunicaciones remitidas.</t>
  </si>
  <si>
    <t>Reportar casos al Comité de Coordinación de Control Interno e instancias disciplinarias y de Transparencia.</t>
  </si>
  <si>
    <t>Actas de reunión y comunicaciones remitidas</t>
  </si>
  <si>
    <t>Índice de los casos presentados = # de casos reportados.</t>
  </si>
  <si>
    <t xml:space="preserve">TIPOLOGIA DE RIESGO </t>
  </si>
  <si>
    <t>Total</t>
  </si>
  <si>
    <t>1. ¿Afectar al grupo de funcionarios del proceso?</t>
  </si>
  <si>
    <t>2. ¿Afectar el cumplimiento de metas y objetivos de la dependencia?</t>
  </si>
  <si>
    <t>3. ¿Afectar el cumplimiento de misión de la entidad?</t>
  </si>
  <si>
    <t>4. ¿Afectar el cumplimiento de la misión del sector al que pertenece la entidad?</t>
  </si>
  <si>
    <t>5. ¿Generar pérdida de confianza de la entidad, afectando su reputación?</t>
  </si>
  <si>
    <t>6. ¿Generar pérdida de recursos económicos?</t>
  </si>
  <si>
    <t>7. ¿Afectar la generación de los productos o la prestación de servicios?</t>
  </si>
  <si>
    <t>8. ¿Dar lugar al detrimento de calidad de vida de la comunidad por la pérdida del bien,
servicios o recursos públicos?</t>
  </si>
  <si>
    <t>9. ¿Generar pérdida de información de la entidad?</t>
  </si>
  <si>
    <t>10. ¿Generar intervención de los órganos de control, de la Fiscalía u otro ente?</t>
  </si>
  <si>
    <t>11. ¿Dar lugar a procesos sancionatorios?</t>
  </si>
  <si>
    <t>12. ¿Dar lugar a procesos disciplinarios?</t>
  </si>
  <si>
    <t>13. ¿Dar lugar a procesos fiscales?</t>
  </si>
  <si>
    <t>14. ¿Dar lugar a procesos penales?</t>
  </si>
  <si>
    <t>15. ¿Generar pérdida de credibilidad del sector?</t>
  </si>
  <si>
    <t>16. ¿Ocasionar lesiones físicas o pérdida de vidas humanas?</t>
  </si>
  <si>
    <t>17. ¿Afectar la imagen regional?</t>
  </si>
  <si>
    <t>18. ¿Afectar la imagen nacional?</t>
  </si>
  <si>
    <t>19. ¿Generar daño ambiental?</t>
  </si>
  <si>
    <t xml:space="preserve">PUNTAJE </t>
  </si>
  <si>
    <t>PREGUNTA :
S I  E L  R I E S G O  D E  C O R R U P C I Ó N  S E M AT E R I A L I Z A  P O D R Í A . . .</t>
  </si>
  <si>
    <t>Riesgo 2</t>
  </si>
  <si>
    <t>Riesgo 3</t>
  </si>
  <si>
    <t>Riesgo 4</t>
  </si>
  <si>
    <t>Riesgo 5</t>
  </si>
  <si>
    <t>NO</t>
  </si>
  <si>
    <t>FORMATO</t>
  </si>
  <si>
    <t>Proceso</t>
  </si>
  <si>
    <t>Tipo de riesgo:</t>
  </si>
  <si>
    <t>Proceso:</t>
  </si>
  <si>
    <t>OAC - Oficina Asesora de Comunicaciones</t>
  </si>
  <si>
    <t>Comunicaciones</t>
  </si>
  <si>
    <t>Bienestar</t>
  </si>
  <si>
    <t xml:space="preserve">Disciplinario </t>
  </si>
  <si>
    <t xml:space="preserve">Capacitación </t>
  </si>
  <si>
    <t>Cartera</t>
  </si>
  <si>
    <t>Contabilidad</t>
  </si>
  <si>
    <t>Presupuesto</t>
  </si>
  <si>
    <t>Recursos Físicos - Almacén e Inventarios</t>
  </si>
  <si>
    <t>SGSST</t>
  </si>
  <si>
    <t>Tesorería</t>
  </si>
  <si>
    <t>Plan Estratégico de Gestión Ambiental</t>
  </si>
  <si>
    <t>SDAE Evaluación Integral</t>
  </si>
  <si>
    <t>Seguridad de la Información y Recursos Tecnológicos</t>
  </si>
  <si>
    <t xml:space="preserve"> Recursos físicos y planeamiento físico</t>
  </si>
  <si>
    <t xml:space="preserve"> Fortalecimiento de la Economía Popular - Emprendimiento y Emprendimiento Social</t>
  </si>
  <si>
    <t>Soberanía, Seguridad Alimentaria y Nutricional</t>
  </si>
  <si>
    <t xml:space="preserve">Formación y Empleabilidad </t>
  </si>
  <si>
    <t>Subdirecciones</t>
  </si>
  <si>
    <t>Tipo de riesgo</t>
  </si>
  <si>
    <t>Seguridad digital</t>
  </si>
  <si>
    <t>Fraude</t>
  </si>
  <si>
    <t>ACI - Asesoría de control interno</t>
  </si>
  <si>
    <t>SAF - Subdirección Administrativa y Financiera</t>
  </si>
  <si>
    <t>SESEC - Subdirección de Emprendimiento, Servicios Empresariales y Comerciales</t>
  </si>
  <si>
    <t xml:space="preserve">SFE - Subdirección Formación y Empleabilidad </t>
  </si>
  <si>
    <t>SGRSI - Subdirección de Gestión Redes Sociales e Informalidad</t>
  </si>
  <si>
    <t>SJC - Subdirección Jurídica y Contractual</t>
  </si>
  <si>
    <t>Gestión</t>
  </si>
  <si>
    <t>Corrupción</t>
  </si>
  <si>
    <t>dd/mm/aa</t>
  </si>
  <si>
    <t>Control vulnerado:</t>
  </si>
  <si>
    <t>Uso del poder</t>
  </si>
  <si>
    <t>Beneficio privado</t>
  </si>
  <si>
    <t>Responsables:</t>
  </si>
  <si>
    <t>1. ¿Porqué?</t>
  </si>
  <si>
    <t>2. ¿Porqué?</t>
  </si>
  <si>
    <t>3. ¿Porqué?</t>
  </si>
  <si>
    <t>4. ¿Porqué?</t>
  </si>
  <si>
    <t>5. ¿Porqué?</t>
  </si>
  <si>
    <t xml:space="preserve"> </t>
  </si>
  <si>
    <t>APETITO DEL RIESGO</t>
  </si>
  <si>
    <t>Lección aprendida:</t>
  </si>
  <si>
    <t>Fecha de elaboración</t>
  </si>
  <si>
    <t>Fecha de materialización del riesgo:</t>
  </si>
  <si>
    <t>Subdirección/Dependencia:</t>
  </si>
  <si>
    <t>Descripción de la materialización del riesgo:</t>
  </si>
  <si>
    <t xml:space="preserve">Herramienta para el análisis de causas (5 - ¿PORQUÉ?) </t>
  </si>
  <si>
    <t>Descriptor</t>
  </si>
  <si>
    <t>No</t>
  </si>
  <si>
    <t>Apetito del riesgo
(Descriptor)</t>
  </si>
  <si>
    <t>Valor del riesgo</t>
  </si>
  <si>
    <t>Tolerancia 0</t>
  </si>
  <si>
    <t>Cautela</t>
  </si>
  <si>
    <t>Flexibilidad</t>
  </si>
  <si>
    <t>Receptividad</t>
  </si>
  <si>
    <r>
      <t>Existe incidencia de materialización de este riesgo?</t>
    </r>
    <r>
      <rPr>
        <b/>
        <sz val="8"/>
        <color theme="1"/>
        <rFont val="Arial"/>
        <family val="2"/>
      </rPr>
      <t xml:space="preserve"> (Mencione historico)</t>
    </r>
  </si>
  <si>
    <t>AÑO:</t>
  </si>
  <si>
    <t>FECHA DE ACTUALIZACIÓN:</t>
  </si>
  <si>
    <t>SEGUNDA LINEA DE DEFENSA</t>
  </si>
  <si>
    <t>PRIMER CUATRIMESTRE</t>
  </si>
  <si>
    <t>Segundo Cuatrimestre</t>
  </si>
  <si>
    <t>TERCER  CUATRIMESTRE</t>
  </si>
  <si>
    <t xml:space="preserve">EFECTIVIDAD DE LOS CONTROLES </t>
  </si>
  <si>
    <t>ANÁLISIS  DEL AVANCE</t>
  </si>
  <si>
    <t>CALIDAD Y COHERENCIA  DEL REGISTROS O EVIDENCIAS</t>
  </si>
  <si>
    <t>OBSERVACIONES ADICIONALES</t>
  </si>
  <si>
    <t>CAUSAS DEL EVENTO (Aplica si se presenta)</t>
  </si>
  <si>
    <t>MEDIDAS DE MITIGACIÓN (Aplica si se presenta)</t>
  </si>
  <si>
    <t>REGISTRO DE INCIDENTE</t>
  </si>
  <si>
    <t>Efectividad</t>
  </si>
  <si>
    <t>Calidad y coherencia del registro o evidencias</t>
  </si>
  <si>
    <t>Resultado del indicador</t>
  </si>
  <si>
    <t>Se presento el evento?</t>
  </si>
  <si>
    <t>Valida</t>
  </si>
  <si>
    <t>APROBADO</t>
  </si>
  <si>
    <t>Media</t>
  </si>
  <si>
    <t>No valida</t>
  </si>
  <si>
    <t>NO APROBADO</t>
  </si>
  <si>
    <t>No efectivo</t>
  </si>
  <si>
    <t>Tipo de proceso</t>
  </si>
  <si>
    <t>Riesgo de corrupción</t>
  </si>
  <si>
    <t>Acción u omisión</t>
  </si>
  <si>
    <t>Desviar la gestión de lo publico</t>
  </si>
  <si>
    <t>Aversión</t>
  </si>
  <si>
    <t>Moderación</t>
  </si>
  <si>
    <t>Operativos</t>
  </si>
  <si>
    <t>Financieros</t>
  </si>
  <si>
    <t>Imagen reputaciones</t>
  </si>
  <si>
    <t>RESPONSABLE</t>
  </si>
  <si>
    <t>MONITOREO  TERCER CUATRIMESTRE</t>
  </si>
  <si>
    <t>MONITOREO  SEGUNDO CUATRIMESTRE</t>
  </si>
  <si>
    <t>MONITOREO  PRIMER CUATRIMESTRE</t>
  </si>
  <si>
    <t>Nuevas causas?:</t>
  </si>
  <si>
    <t>Nuevas consecuencias?:</t>
  </si>
  <si>
    <t>Nomina</t>
  </si>
  <si>
    <t>Seguridad y Salud en el Trabajo</t>
  </si>
  <si>
    <t>1) Políticos
2) Económicos y financieros
3) Sociales y culturales
4) Tecnológicos 
5)Ambientales
6)Legales y reglamentarios</t>
  </si>
  <si>
    <t xml:space="preserve">ESTABLECIMIENTO DEL CONTEXTO EXTERNO </t>
  </si>
  <si>
    <t>Se determinan las características o aspectos esenciales del entorno en el cual opera la entidad. Se pueden considerar factores como:</t>
  </si>
  <si>
    <t>CONTEXTO</t>
  </si>
  <si>
    <t>Se determinan las
características o aspectos
esenciales del proceso
y sus interrelaciones.
Se pueden considerar
factores como:</t>
  </si>
  <si>
    <t>ESTABLECIMIENTO DEL CONTEXTO DEL PROCESO</t>
  </si>
  <si>
    <t>1) Objetivo del proceso
2) Alcance del proceso Interrelación con otros procesos
3) Procedimientos asociados
4) Responsables del proceso
5) Activos de seguridad digital del proceso</t>
  </si>
  <si>
    <t>Se determinan las características o aspectos esenciales del ambiente en el cual la organización busca alcanzar sus objetivos. Se pueden considerar factores como:</t>
  </si>
  <si>
    <t>1) Estructura organizacional
2) Funciones y responsabilidades Políticas, objetivos y estrategias implementadas.
3) Recursos y conocimientos con que se cuenta (económicos, personas, procesos, sistemas, tecnología, información) 
4) Relaciones con las partes involucradas
5) Cultura organizacional</t>
  </si>
  <si>
    <t>MAPA DE RIESGO</t>
  </si>
  <si>
    <t>Posibilidad de ocurrencia de eventos que afecten los objetivos estratégicos de la organización pública y por tanto impactan toda la entidad.</t>
  </si>
  <si>
    <t>Posibilidad de ocurrencia de eventos que afecten los procesos gerenciales y/o la alta dirección.</t>
  </si>
  <si>
    <t>Posibilidad de ocurrencia de eventos que afecten los procesos misionales de la entidad.</t>
  </si>
  <si>
    <t>Posibilidad de ocurrencia de eventos que afecten los estados financieros y todas aquellas áreas involucradas con el proceso financiero como presupuesto, tesorería, contabilidad, cartera, central de cuentas, costos, etc.</t>
  </si>
  <si>
    <t>Posibilidad de ocurrencia de eventos que afecten la totalidad o parte de la infraestructura tecnológica (hardware, software, redes, etc.) de una entidad.</t>
  </si>
  <si>
    <t>Posibilidad de ocurrencia de eventos que afecten la situación jurídica o contractual de la organización debido a su incumplimiento o desacato a la normatividad legal y las obligaciones contractuales.</t>
  </si>
  <si>
    <t>Posibilidad de ocurrencia de un evento que afecte la imagen, buen nombre o reputación de una organización ante sus clientes y partes interesadas.</t>
  </si>
  <si>
    <t>Posibilidad de que, por acción u omisión, se use el poder para desviar la gestión de lo público hacia un beneficio privado.</t>
  </si>
  <si>
    <t>Posibilidad de combinación de amenazas y vulnerabilidades en el entorno digital. Puede debilitar el logro de objetivos económicos y sociales, afectar la soberanía nacional, la integridad territorial, el orden constitucional y los intereses nacionales. Incluye aspectos relacionados con el ambiente físico, digital y las personas.</t>
  </si>
  <si>
    <t>Seleccionar el tipo de proceso al que pertenece la dependencia.</t>
  </si>
  <si>
    <t>Seleccionar el proceso de la dependencia.</t>
  </si>
  <si>
    <t>Mencionar el objetivo del proceso, el cual debe ser analizado para identificar los posibles riesgos que afectan su cumplimiento y que puedan ocasionar su éxito o fracaso; pero además, se debe revisar que los mismos estén alineados con la Misión y la Visión, es decir, asegurar que los objetivos de proceso contribuyan a los objetivos estratégicos.</t>
  </si>
  <si>
    <t>La identificación del riesgo se lleva a cabo determinando las causas con base en el contexto interno, externo y del proceso.  
Algunas causas externas no controlables por la entidad se podrán evidenciar en el análisis del contexto externo, para ser tenidas en cuenta en el análisis y valoración del riesgo.
Las preguntas claves para la identificación del riesgo permiten determinar:</t>
  </si>
  <si>
    <t>¿QUÉ PUEDE SUCEDER? Identificar la afectación del cumplimiento del objetivo estratégico o del proceso según sea el caso.</t>
  </si>
  <si>
    <t>¿CÓMO PUEDE SUCEDER? Establecer las causas a partir de los factores determinados en el contexto.</t>
  </si>
  <si>
    <t>¿CUÁNDO PUEDE SUCEDER? Determinar de acuerdo con el desarrollo del proceso.</t>
  </si>
  <si>
    <t>¿QUÉ CONSECUENCIAS TENDRÍA SU MATERIALIZACIÓN? Determinar los posibles efectos por la materialización del riesgo.</t>
  </si>
  <si>
    <t>ESTABLECIMIENTO DEL CONTEXTO INTERNO</t>
  </si>
  <si>
    <t>Es la posibilidad de que, por acción u omisión, se use el poder para desviar la gestión de lo público hacia un beneficio privado.</t>
  </si>
  <si>
    <t>Se tienen en cuenta las consecuencias potenciales. Por IMPACTO se entienden las consecuencias que puede ocasionar a la organización la materialización del riesgo.</t>
  </si>
  <si>
    <t>NIVEL</t>
  </si>
  <si>
    <t xml:space="preserve">DESCRIPTOR </t>
  </si>
  <si>
    <t xml:space="preserve">DESCRIPCIÓN </t>
  </si>
  <si>
    <t>FRECUENCIA</t>
  </si>
  <si>
    <t>Se espera que el evento ocurra en la mayoría de las circunstancias.</t>
  </si>
  <si>
    <t>Es viable que el evento ocurra en la mayoría de las circunstancias.</t>
  </si>
  <si>
    <t>El evento podrá ocurrir en algún momento.</t>
  </si>
  <si>
    <t>El evento puede ocurrir en algún momento.</t>
  </si>
  <si>
    <t>El evento puede ocurrir solo en circunstancias excepcionales (poco comunes o anormales).</t>
  </si>
  <si>
    <t>Más de 1 vez al año.</t>
  </si>
  <si>
    <t>Al menos 1 vez en el último año.</t>
  </si>
  <si>
    <t>Al menos 1 vez en los últimos 2 años.</t>
  </si>
  <si>
    <t>Al menos 1 vez en los últimos 5 años.</t>
  </si>
  <si>
    <t>No se ha presentado en los últimos 5 años.</t>
  </si>
  <si>
    <r>
      <t xml:space="preserve">PROBABILIDAD
</t>
    </r>
    <r>
      <rPr>
        <sz val="11"/>
        <color theme="1"/>
        <rFont val="Calibri"/>
        <family val="2"/>
        <scheme val="minor"/>
      </rPr>
      <t>Se analiza qué tan posible es que ocurra el riesgo, se expresa en términos de frecuencia o factibilidad, donde frecuencia implica analizar el número de eventos en un periodo determinado.</t>
    </r>
  </si>
  <si>
    <r>
      <rPr>
        <b/>
        <sz val="11"/>
        <color theme="1"/>
        <rFont val="Calibri"/>
        <family val="2"/>
        <scheme val="minor"/>
      </rPr>
      <t>IMPACTO</t>
    </r>
    <r>
      <rPr>
        <sz val="11"/>
        <color theme="1"/>
        <rFont val="Calibri"/>
        <family val="2"/>
        <scheme val="minor"/>
      </rPr>
      <t xml:space="preserve">
Se debe analizar y calificar a partir de las  consecuencias identificadas en la fase de descripción del riesgo. Para el ejemplo que venimos explicando, el impacto fue identificado como mayor por cuanto genera interrupción de las operaciones por más de dos días.</t>
    </r>
  </si>
  <si>
    <t>IMPACTO (CONSECUENCIAS)
CUANTITATIVO</t>
  </si>
  <si>
    <t>IMPACTO (CONSECUENCIAS)
CUALITATIVO</t>
  </si>
  <si>
    <r>
      <rPr>
        <b/>
        <sz val="11"/>
        <color theme="1"/>
        <rFont val="Calibri"/>
        <family val="2"/>
        <scheme val="minor"/>
      </rPr>
      <t>1.</t>
    </r>
    <r>
      <rPr>
        <sz val="11"/>
        <color theme="1"/>
        <rFont val="Calibri"/>
        <family val="2"/>
        <scheme val="minor"/>
      </rPr>
      <t xml:space="preserve"> Impacto que afecte la ejecución presupuestal en un valor ≥1%.
</t>
    </r>
    <r>
      <rPr>
        <b/>
        <sz val="11"/>
        <color theme="1"/>
        <rFont val="Calibri"/>
        <family val="2"/>
        <scheme val="minor"/>
      </rPr>
      <t>2.</t>
    </r>
    <r>
      <rPr>
        <sz val="11"/>
        <color theme="1"/>
        <rFont val="Calibri"/>
        <family val="2"/>
        <scheme val="minor"/>
      </rPr>
      <t xml:space="preserve"> Pérdida de cobertura en la prestación de los servicios de la entidad ≥5%.
</t>
    </r>
    <r>
      <rPr>
        <b/>
        <sz val="11"/>
        <color theme="1"/>
        <rFont val="Calibri"/>
        <family val="2"/>
        <scheme val="minor"/>
      </rPr>
      <t>3.</t>
    </r>
    <r>
      <rPr>
        <sz val="11"/>
        <color theme="1"/>
        <rFont val="Calibri"/>
        <family val="2"/>
        <scheme val="minor"/>
      </rPr>
      <t xml:space="preserve"> Pago de indemnizaciones a terceros por acciones legales que pueden afectar el presupuesto total de la entidad en un valor ≥1%.
</t>
    </r>
    <r>
      <rPr>
        <b/>
        <sz val="11"/>
        <color theme="1"/>
        <rFont val="Calibri"/>
        <family val="2"/>
        <scheme val="minor"/>
      </rPr>
      <t>4.</t>
    </r>
    <r>
      <rPr>
        <sz val="11"/>
        <color theme="1"/>
        <rFont val="Calibri"/>
        <family val="2"/>
        <scheme val="minor"/>
      </rPr>
      <t xml:space="preserve"> Pago de sanciones económicas por incumplimiento en la normatividad aplicable ante un ente regulador, las cuales afectan en un valor ≥1% del presupuesto general de la entidad.</t>
    </r>
  </si>
  <si>
    <r>
      <rPr>
        <b/>
        <sz val="11"/>
        <color theme="1"/>
        <rFont val="Calibri"/>
        <family val="2"/>
        <scheme val="minor"/>
      </rPr>
      <t>1.</t>
    </r>
    <r>
      <rPr>
        <sz val="11"/>
        <color theme="1"/>
        <rFont val="Calibri"/>
        <family val="2"/>
        <scheme val="minor"/>
      </rPr>
      <t xml:space="preserve"> Interrupción de las operaciones de la entidad
por algunas horas.
</t>
    </r>
    <r>
      <rPr>
        <b/>
        <sz val="11"/>
        <color theme="1"/>
        <rFont val="Calibri"/>
        <family val="2"/>
        <scheme val="minor"/>
      </rPr>
      <t xml:space="preserve">2. </t>
    </r>
    <r>
      <rPr>
        <sz val="11"/>
        <color theme="1"/>
        <rFont val="Calibri"/>
        <family val="2"/>
        <scheme val="minor"/>
      </rPr>
      <t xml:space="preserve">Reclamaciones o quejas de los usuarios, que implican investigaciones internas disciplinarias.
</t>
    </r>
    <r>
      <rPr>
        <b/>
        <sz val="11"/>
        <color theme="1"/>
        <rFont val="Calibri"/>
        <family val="2"/>
        <scheme val="minor"/>
      </rPr>
      <t>3.</t>
    </r>
    <r>
      <rPr>
        <sz val="11"/>
        <color theme="1"/>
        <rFont val="Calibri"/>
        <family val="2"/>
        <scheme val="minor"/>
      </rPr>
      <t xml:space="preserve"> Imagen institucional afectada localmente por retrasos en la prestación del servicio a los usuarios o ciudadanos.</t>
    </r>
  </si>
  <si>
    <r>
      <rPr>
        <b/>
        <sz val="11"/>
        <color theme="1"/>
        <rFont val="Calibri"/>
        <family val="2"/>
        <scheme val="minor"/>
      </rPr>
      <t>1.</t>
    </r>
    <r>
      <rPr>
        <sz val="11"/>
        <color theme="1"/>
        <rFont val="Calibri"/>
        <family val="2"/>
        <scheme val="minor"/>
      </rPr>
      <t xml:space="preserve"> Impacto que afecte la ejecución presupuestal en un valor ≥20%.
</t>
    </r>
    <r>
      <rPr>
        <b/>
        <sz val="11"/>
        <color theme="1"/>
        <rFont val="Calibri"/>
        <family val="2"/>
        <scheme val="minor"/>
      </rPr>
      <t>2.</t>
    </r>
    <r>
      <rPr>
        <sz val="11"/>
        <color theme="1"/>
        <rFont val="Calibri"/>
        <family val="2"/>
        <scheme val="minor"/>
      </rPr>
      <t xml:space="preserve"> Pérdida de cobertura en la prestación de los servicios de la entidad ≥20%.
</t>
    </r>
    <r>
      <rPr>
        <b/>
        <sz val="11"/>
        <color theme="1"/>
        <rFont val="Calibri"/>
        <family val="2"/>
        <scheme val="minor"/>
      </rPr>
      <t>3.</t>
    </r>
    <r>
      <rPr>
        <sz val="11"/>
        <color theme="1"/>
        <rFont val="Calibri"/>
        <family val="2"/>
        <scheme val="minor"/>
      </rPr>
      <t xml:space="preserve"> Pago de indemnizaciones a terceros por acciones legales que pueden afectar el presupuesto total de la entidad en un valor ≥20%.
</t>
    </r>
    <r>
      <rPr>
        <b/>
        <sz val="11"/>
        <color theme="1"/>
        <rFont val="Calibri"/>
        <family val="2"/>
        <scheme val="minor"/>
      </rPr>
      <t>4.</t>
    </r>
    <r>
      <rPr>
        <sz val="11"/>
        <color theme="1"/>
        <rFont val="Calibri"/>
        <family val="2"/>
        <scheme val="minor"/>
      </rPr>
      <t xml:space="preserve"> Pago de sanciones económicas por incumplimiento en la normatividad aplicable ante un ente regulador, las cuales afectan en un valor ≥20% del presupuesto general de la entidad.</t>
    </r>
  </si>
  <si>
    <r>
      <rPr>
        <b/>
        <sz val="11"/>
        <color theme="1"/>
        <rFont val="Calibri"/>
        <family val="2"/>
        <scheme val="minor"/>
      </rPr>
      <t>1.</t>
    </r>
    <r>
      <rPr>
        <sz val="11"/>
        <color theme="1"/>
        <rFont val="Calibri"/>
        <family val="2"/>
        <scheme val="minor"/>
      </rPr>
      <t xml:space="preserve"> Interrupción de las operaciones de la entidad por más de dos (2) días.
</t>
    </r>
    <r>
      <rPr>
        <b/>
        <sz val="11"/>
        <color theme="1"/>
        <rFont val="Calibri"/>
        <family val="2"/>
        <scheme val="minor"/>
      </rPr>
      <t>2.</t>
    </r>
    <r>
      <rPr>
        <sz val="11"/>
        <color theme="1"/>
        <rFont val="Calibri"/>
        <family val="2"/>
        <scheme val="minor"/>
      </rPr>
      <t xml:space="preserve"> Pérdida de información crítica que puede ser recuperada de forma parcial o incompleta.
</t>
    </r>
    <r>
      <rPr>
        <b/>
        <sz val="11"/>
        <color theme="1"/>
        <rFont val="Calibri"/>
        <family val="2"/>
        <scheme val="minor"/>
      </rPr>
      <t>3.</t>
    </r>
    <r>
      <rPr>
        <sz val="11"/>
        <color theme="1"/>
        <rFont val="Calibri"/>
        <family val="2"/>
        <scheme val="minor"/>
      </rPr>
      <t xml:space="preserve"> Sanción por parte del ente de control u otro ente regulador.
</t>
    </r>
    <r>
      <rPr>
        <b/>
        <sz val="11"/>
        <color theme="1"/>
        <rFont val="Calibri"/>
        <family val="2"/>
        <scheme val="minor"/>
      </rPr>
      <t>4.</t>
    </r>
    <r>
      <rPr>
        <sz val="11"/>
        <color theme="1"/>
        <rFont val="Calibri"/>
        <family val="2"/>
        <scheme val="minor"/>
      </rPr>
      <t xml:space="preserve"> Incumplimiento en las metas y objetivos institucionales afectando el cumplimiento en las metas de gobierno.
</t>
    </r>
    <r>
      <rPr>
        <b/>
        <sz val="11"/>
        <color theme="1"/>
        <rFont val="Calibri"/>
        <family val="2"/>
        <scheme val="minor"/>
      </rPr>
      <t>5.</t>
    </r>
    <r>
      <rPr>
        <sz val="11"/>
        <color theme="1"/>
        <rFont val="Calibri"/>
        <family val="2"/>
        <scheme val="minor"/>
      </rPr>
      <t xml:space="preserve"> Imagen institucional afectada en el orden nacional o regional por incumplimientos en la prestación del servicio a los usuarios o ciudadanos.</t>
    </r>
  </si>
  <si>
    <r>
      <rPr>
        <b/>
        <sz val="11"/>
        <color theme="1"/>
        <rFont val="Calibri"/>
        <family val="2"/>
        <scheme val="minor"/>
      </rPr>
      <t xml:space="preserve">1. </t>
    </r>
    <r>
      <rPr>
        <sz val="11"/>
        <color theme="1"/>
        <rFont val="Calibri"/>
        <family val="2"/>
        <scheme val="minor"/>
      </rPr>
      <t xml:space="preserve">Impacto que afecte la ejecución presupuestal en un valor ≥5%.
</t>
    </r>
    <r>
      <rPr>
        <b/>
        <sz val="11"/>
        <color theme="1"/>
        <rFont val="Calibri"/>
        <family val="2"/>
        <scheme val="minor"/>
      </rPr>
      <t>2.</t>
    </r>
    <r>
      <rPr>
        <sz val="11"/>
        <color theme="1"/>
        <rFont val="Calibri"/>
        <family val="2"/>
        <scheme val="minor"/>
      </rPr>
      <t xml:space="preserve"> Pérdida de cobertura en la prestación de los servicios de la entidad ≥10%.
</t>
    </r>
    <r>
      <rPr>
        <b/>
        <sz val="11"/>
        <color theme="1"/>
        <rFont val="Calibri"/>
        <family val="2"/>
        <scheme val="minor"/>
      </rPr>
      <t>3.</t>
    </r>
    <r>
      <rPr>
        <sz val="11"/>
        <color theme="1"/>
        <rFont val="Calibri"/>
        <family val="2"/>
        <scheme val="minor"/>
      </rPr>
      <t xml:space="preserve"> Pago de indemnizaciones a terceros por acciones legales que pueden afectar el presupuesto total de la entidad en un valor ≥5%.
</t>
    </r>
    <r>
      <rPr>
        <b/>
        <sz val="11"/>
        <color theme="1"/>
        <rFont val="Calibri"/>
        <family val="2"/>
        <scheme val="minor"/>
      </rPr>
      <t>4.</t>
    </r>
    <r>
      <rPr>
        <sz val="11"/>
        <color theme="1"/>
        <rFont val="Calibri"/>
        <family val="2"/>
        <scheme val="minor"/>
      </rPr>
      <t xml:space="preserve"> Pago de sanciones económicas por incumplimiento en la normatividad aplicable ante un ente regulador, las cuales afectan en un valor ≥5% del presupuesto general de la entidad.</t>
    </r>
  </si>
  <si>
    <r>
      <rPr>
        <b/>
        <sz val="11"/>
        <color theme="1"/>
        <rFont val="Calibri"/>
        <family val="2"/>
        <scheme val="minor"/>
      </rPr>
      <t xml:space="preserve">1. </t>
    </r>
    <r>
      <rPr>
        <sz val="11"/>
        <color theme="1"/>
        <rFont val="Calibri"/>
        <family val="2"/>
        <scheme val="minor"/>
      </rPr>
      <t xml:space="preserve">Interrupción de las operaciones de la entidad por un (1) día.
</t>
    </r>
    <r>
      <rPr>
        <b/>
        <sz val="11"/>
        <color theme="1"/>
        <rFont val="Calibri"/>
        <family val="2"/>
        <scheme val="minor"/>
      </rPr>
      <t>2.</t>
    </r>
    <r>
      <rPr>
        <sz val="11"/>
        <color theme="1"/>
        <rFont val="Calibri"/>
        <family val="2"/>
        <scheme val="minor"/>
      </rPr>
      <t xml:space="preserve"> Reclamaciones o quejas de los usuarios que podrían implicar una denuncia ante los entes reguladores o una demanda de largo alcance para la entidad.
</t>
    </r>
    <r>
      <rPr>
        <b/>
        <sz val="11"/>
        <color theme="1"/>
        <rFont val="Calibri"/>
        <family val="2"/>
        <scheme val="minor"/>
      </rPr>
      <t>3.</t>
    </r>
    <r>
      <rPr>
        <sz val="11"/>
        <color theme="1"/>
        <rFont val="Calibri"/>
        <family val="2"/>
        <scheme val="minor"/>
      </rPr>
      <t xml:space="preserve"> Inoportunidad en la información, ocasionando retrasos en la atención a los usuarios.
</t>
    </r>
    <r>
      <rPr>
        <b/>
        <sz val="11"/>
        <color theme="1"/>
        <rFont val="Calibri"/>
        <family val="2"/>
        <scheme val="minor"/>
      </rPr>
      <t>4.</t>
    </r>
    <r>
      <rPr>
        <sz val="11"/>
        <color theme="1"/>
        <rFont val="Calibri"/>
        <family val="2"/>
        <scheme val="minor"/>
      </rPr>
      <t xml:space="preserve"> Reproceso de actividades y aumento de carga operativa.
</t>
    </r>
    <r>
      <rPr>
        <b/>
        <sz val="11"/>
        <color theme="1"/>
        <rFont val="Calibri"/>
        <family val="2"/>
        <scheme val="minor"/>
      </rPr>
      <t>5.</t>
    </r>
    <r>
      <rPr>
        <sz val="11"/>
        <color theme="1"/>
        <rFont val="Calibri"/>
        <family val="2"/>
        <scheme val="minor"/>
      </rPr>
      <t xml:space="preserve"> Imagen institucional afectada en el orden nacional o regional por retrasos en la prestación
del servicio a los usuarios o ciudadanos.
</t>
    </r>
    <r>
      <rPr>
        <b/>
        <sz val="11"/>
        <color theme="1"/>
        <rFont val="Calibri"/>
        <family val="2"/>
        <scheme val="minor"/>
      </rPr>
      <t xml:space="preserve">6. </t>
    </r>
    <r>
      <rPr>
        <sz val="11"/>
        <color theme="1"/>
        <rFont val="Calibri"/>
        <family val="2"/>
        <scheme val="minor"/>
      </rPr>
      <t>Investigaciones penales, fiscales o disciplinarias.</t>
    </r>
  </si>
  <si>
    <r>
      <rPr>
        <b/>
        <sz val="11"/>
        <color theme="1"/>
        <rFont val="Calibri"/>
        <family val="2"/>
        <scheme val="minor"/>
      </rPr>
      <t>1.</t>
    </r>
    <r>
      <rPr>
        <sz val="11"/>
        <color theme="1"/>
        <rFont val="Calibri"/>
        <family val="2"/>
        <scheme val="minor"/>
      </rPr>
      <t xml:space="preserve"> Impacto que afecte la ejecución presupuestal en un valor ≥0,5%.
</t>
    </r>
    <r>
      <rPr>
        <b/>
        <sz val="11"/>
        <color theme="1"/>
        <rFont val="Calibri"/>
        <family val="2"/>
        <scheme val="minor"/>
      </rPr>
      <t>2.</t>
    </r>
    <r>
      <rPr>
        <sz val="11"/>
        <color theme="1"/>
        <rFont val="Calibri"/>
        <family val="2"/>
        <scheme val="minor"/>
      </rPr>
      <t xml:space="preserve"> Pérdida de cobertura en la prestación de
los servicios de la entidad ≥1%.
</t>
    </r>
    <r>
      <rPr>
        <b/>
        <sz val="11"/>
        <color theme="1"/>
        <rFont val="Calibri"/>
        <family val="2"/>
        <scheme val="minor"/>
      </rPr>
      <t>3.</t>
    </r>
    <r>
      <rPr>
        <sz val="11"/>
        <color theme="1"/>
        <rFont val="Calibri"/>
        <family val="2"/>
        <scheme val="minor"/>
      </rPr>
      <t xml:space="preserve"> Pago de indemnizaciones a terceros por acciones legales que pueden afectar el presupuesto total de la entidad en un valor ≥0,5%.
</t>
    </r>
    <r>
      <rPr>
        <b/>
        <sz val="11"/>
        <color theme="1"/>
        <rFont val="Calibri"/>
        <family val="2"/>
        <scheme val="minor"/>
      </rPr>
      <t>4.</t>
    </r>
    <r>
      <rPr>
        <sz val="11"/>
        <color theme="1"/>
        <rFont val="Calibri"/>
        <family val="2"/>
        <scheme val="minor"/>
      </rPr>
      <t xml:space="preserve"> Pago de sanciones económicas por incumplimiento en la normatividad aplicable ante un ente regulador, las cuales afectan en un valor ≥0,5% del presupuesto general de la entidad.</t>
    </r>
  </si>
  <si>
    <r>
      <rPr>
        <b/>
        <sz val="11"/>
        <color theme="1"/>
        <rFont val="Calibri"/>
        <family val="2"/>
        <scheme val="minor"/>
      </rPr>
      <t xml:space="preserve">1. </t>
    </r>
    <r>
      <rPr>
        <sz val="11"/>
        <color theme="1"/>
        <rFont val="Calibri"/>
        <family val="2"/>
        <scheme val="minor"/>
      </rPr>
      <t xml:space="preserve">No hay interrupción de las operaciones de la
entidad.
</t>
    </r>
    <r>
      <rPr>
        <b/>
        <sz val="11"/>
        <color theme="1"/>
        <rFont val="Calibri"/>
        <family val="2"/>
        <scheme val="minor"/>
      </rPr>
      <t xml:space="preserve">2. </t>
    </r>
    <r>
      <rPr>
        <sz val="11"/>
        <color theme="1"/>
        <rFont val="Calibri"/>
        <family val="2"/>
        <scheme val="minor"/>
      </rPr>
      <t xml:space="preserve">No se generan sanciones económicas o administrativas.
</t>
    </r>
    <r>
      <rPr>
        <b/>
        <sz val="11"/>
        <color theme="1"/>
        <rFont val="Calibri"/>
        <family val="2"/>
        <scheme val="minor"/>
      </rPr>
      <t xml:space="preserve">3. </t>
    </r>
    <r>
      <rPr>
        <sz val="11"/>
        <color theme="1"/>
        <rFont val="Calibri"/>
        <family val="2"/>
        <scheme val="minor"/>
      </rPr>
      <t>No se afecta la imagen institucional de forma
significativa.</t>
    </r>
  </si>
  <si>
    <r>
      <rPr>
        <b/>
        <sz val="11"/>
        <color theme="1"/>
        <rFont val="Calibri"/>
        <family val="2"/>
        <scheme val="minor"/>
      </rPr>
      <t>1.</t>
    </r>
    <r>
      <rPr>
        <sz val="11"/>
        <color theme="1"/>
        <rFont val="Calibri"/>
        <family val="2"/>
        <scheme val="minor"/>
      </rPr>
      <t xml:space="preserve"> Impacto que afecte la ejecución presupuestal en un valor ≥50%.
</t>
    </r>
    <r>
      <rPr>
        <b/>
        <sz val="11"/>
        <color theme="1"/>
        <rFont val="Calibri"/>
        <family val="2"/>
        <scheme val="minor"/>
      </rPr>
      <t xml:space="preserve">2. </t>
    </r>
    <r>
      <rPr>
        <sz val="11"/>
        <color theme="1"/>
        <rFont val="Calibri"/>
        <family val="2"/>
        <scheme val="minor"/>
      </rPr>
      <t xml:space="preserve">Pérdida de cobertura en la prestación de los servicios de la entidad ≥50%.
</t>
    </r>
    <r>
      <rPr>
        <b/>
        <sz val="11"/>
        <color theme="1"/>
        <rFont val="Calibri"/>
        <family val="2"/>
        <scheme val="minor"/>
      </rPr>
      <t>3.</t>
    </r>
    <r>
      <rPr>
        <sz val="11"/>
        <color theme="1"/>
        <rFont val="Calibri"/>
        <family val="2"/>
        <scheme val="minor"/>
      </rPr>
      <t xml:space="preserve"> Pago de indemnizaciones a terceros por acciones legales que pueden afectar el presupuesto total de la entidad en un valor ≥50%.
</t>
    </r>
    <r>
      <rPr>
        <b/>
        <sz val="11"/>
        <color theme="1"/>
        <rFont val="Calibri"/>
        <family val="2"/>
        <scheme val="minor"/>
      </rPr>
      <t xml:space="preserve">4. </t>
    </r>
    <r>
      <rPr>
        <sz val="11"/>
        <color theme="1"/>
        <rFont val="Calibri"/>
        <family val="2"/>
        <scheme val="minor"/>
      </rPr>
      <t>Pago de sanciones económicas por incumplimiento en la normatividad aplicable ante un ente regulador, las cuales afectan en un valor ≥50% del presupuesto general de la entidad.</t>
    </r>
  </si>
  <si>
    <r>
      <rPr>
        <b/>
        <sz val="11"/>
        <color theme="1"/>
        <rFont val="Calibri"/>
        <family val="2"/>
        <scheme val="minor"/>
      </rPr>
      <t>1.</t>
    </r>
    <r>
      <rPr>
        <sz val="11"/>
        <color theme="1"/>
        <rFont val="Calibri"/>
        <family val="2"/>
        <scheme val="minor"/>
      </rPr>
      <t xml:space="preserve"> Interrupción de las operaciones de la entidad por más de cinco (5) días.
</t>
    </r>
    <r>
      <rPr>
        <b/>
        <sz val="11"/>
        <color theme="1"/>
        <rFont val="Calibri"/>
        <family val="2"/>
        <scheme val="minor"/>
      </rPr>
      <t xml:space="preserve">2. </t>
    </r>
    <r>
      <rPr>
        <sz val="11"/>
        <color theme="1"/>
        <rFont val="Calibri"/>
        <family val="2"/>
        <scheme val="minor"/>
      </rPr>
      <t xml:space="preserve">Intervención por parte de un ente de control u otro ente regulador.
</t>
    </r>
    <r>
      <rPr>
        <b/>
        <sz val="11"/>
        <color theme="1"/>
        <rFont val="Calibri"/>
        <family val="2"/>
        <scheme val="minor"/>
      </rPr>
      <t>3.</t>
    </r>
    <r>
      <rPr>
        <sz val="11"/>
        <color theme="1"/>
        <rFont val="Calibri"/>
        <family val="2"/>
        <scheme val="minor"/>
      </rPr>
      <t xml:space="preserve"> Pérdida de información crítica para la entidad que no se puede recuperar.
</t>
    </r>
    <r>
      <rPr>
        <b/>
        <sz val="11"/>
        <color theme="1"/>
        <rFont val="Calibri"/>
        <family val="2"/>
        <scheme val="minor"/>
      </rPr>
      <t>4.</t>
    </r>
    <r>
      <rPr>
        <sz val="11"/>
        <color theme="1"/>
        <rFont val="Calibri"/>
        <family val="2"/>
        <scheme val="minor"/>
      </rPr>
      <t xml:space="preserve"> Incumplimiento en las metas y objetivos institucionales afectando de forma grave la ejecución presupuestal.
</t>
    </r>
    <r>
      <rPr>
        <b/>
        <sz val="11"/>
        <color theme="1"/>
        <rFont val="Calibri"/>
        <family val="2"/>
        <scheme val="minor"/>
      </rPr>
      <t>5.</t>
    </r>
    <r>
      <rPr>
        <sz val="11"/>
        <color theme="1"/>
        <rFont val="Calibri"/>
        <family val="2"/>
        <scheme val="minor"/>
      </rPr>
      <t xml:space="preserve"> Imagen institucional afectada en el orden nacional o regional por actos o hechos de corrupción comprobados.</t>
    </r>
  </si>
  <si>
    <r>
      <t xml:space="preserve">RIESGO INHERENTE 
</t>
    </r>
    <r>
      <rPr>
        <sz val="11"/>
        <color theme="1"/>
        <rFont val="Calibri"/>
        <family val="2"/>
        <scheme val="minor"/>
      </rPr>
      <t>Se logra a través de la determinación de la probabilidad y el impacto que puede causar la materialización del riesgo.</t>
    </r>
  </si>
  <si>
    <t>¿Existe un responsable asignado a la ejecución del control?</t>
  </si>
  <si>
    <t>¿La oportunidad en que se ejecuta el control ayuda a prevenir la mitigación del riesgo o a detectar la materialización del riesgo de manera oportuna?</t>
  </si>
  <si>
    <t>¿Las actividades que se desarrollan en el control realmente buscan por si sola prevenir o detectar las causas que pueden dar origen al riesgo, Ej.: verificar, validar, cotejar, comparar, revisar, etc.?</t>
  </si>
  <si>
    <t>¿La fuente de información que se utiliza en el desarrollo del control es información confiable que permita mitigar el riesgo?</t>
  </si>
  <si>
    <t>¿Se deja evidencia o rastro de la ejecución del control que permita a cualquier tercero con la evidencia llegar a la misma conclusión?</t>
  </si>
  <si>
    <t>¿El responsable tiene la autoridad y adecuada segregación de funciones en la ejecución del control?</t>
  </si>
  <si>
    <t>Seleccionar según lista desplegable.</t>
  </si>
  <si>
    <t>El valor esta determinado por formula que contiene la celda.
El resultado de cada variable de diseño, a excepción de la evidencia, va a afectar la calificación del diseño del control, ya que deben cumplirse todas las variables para que un control se evalúe como bien diseñado.</t>
  </si>
  <si>
    <t>El control se ejecuta algunas veces por parte del responsable.</t>
  </si>
  <si>
    <t xml:space="preserve">El control se ejecuta de manera consistente por parte del responsable.
</t>
  </si>
  <si>
    <t>El control no se ejecuta por parte del responsable.</t>
  </si>
  <si>
    <t>El valor esta determinado por formula que contiene la celda.
Dado que un riesgo puede tener varias causas, a su vez varios controles y la calificación se realiza al riesgo, es importante evaluar el conjunto de controles asociados al riesgo.</t>
  </si>
  <si>
    <t>El valor esta determinado por formula que contiene la celda.
El resultado de cada variable de diseño, a excepción de la evidencia, va a afectar la calificación del diseño del control.</t>
  </si>
  <si>
    <t>El control se diseño para disminuir el impacto que pueda llevar a la materialización del riesgo?</t>
  </si>
  <si>
    <t>El control se diseño para disminuir la probabilidad de que ocurra una causa o evento?</t>
  </si>
  <si>
    <t>El apetito del riesgo es la capacidad que tiene el control para asumir el riesgo.</t>
  </si>
  <si>
    <t>OPCIONES DE MANEJO</t>
  </si>
  <si>
    <r>
      <rPr>
        <b/>
        <sz val="11"/>
        <color theme="1"/>
        <rFont val="Calibri"/>
        <family val="2"/>
        <scheme val="minor"/>
      </rPr>
      <t>RIESGO RESIDUAL</t>
    </r>
    <r>
      <rPr>
        <sz val="11"/>
        <color theme="1"/>
        <rFont val="Calibri"/>
        <family val="2"/>
        <scheme val="minor"/>
      </rPr>
      <t xml:space="preserve">
Dado que ningún riesgo con una medida de tratamiento se evita o elimina, el desplazamiento de un riesgo inherente en su probabilidad o impacto para el cálculo del riesgo residual se realizará de acuerdo. </t>
    </r>
  </si>
  <si>
    <t>CONTROLES AYUDAN A DISMINUIR A L A PROBABILIDAD</t>
  </si>
  <si>
    <t>SOLIDEZ DEL CONJUNTO DE LOS CONTROLES.</t>
  </si>
  <si>
    <t># COLUMNAS EN LA MATRIZ DE RIESGO QUE SE DESPLAZA EN EL EJE DE LA PROBABILIDAD</t>
  </si>
  <si>
    <t># COLUMNAS EN LA MATRIZ DE RIESGO QUE SE DESPLAZA EN EL EJE DE IMPACTO</t>
  </si>
  <si>
    <t>No disminuye</t>
  </si>
  <si>
    <r>
      <t xml:space="preserve">Si el nivel de riesgo residual se ubica en riesgo </t>
    </r>
    <r>
      <rPr>
        <b/>
        <sz val="11"/>
        <color theme="1"/>
        <rFont val="Calibri"/>
        <family val="2"/>
        <scheme val="minor"/>
      </rPr>
      <t>BAJA</t>
    </r>
  </si>
  <si>
    <r>
      <t xml:space="preserve">Si el nivel de riesgo residual se ubica en riesgo </t>
    </r>
    <r>
      <rPr>
        <b/>
        <sz val="11"/>
        <color theme="1"/>
        <rFont val="Calibri"/>
        <family val="2"/>
        <scheme val="minor"/>
      </rPr>
      <t>MODERADA</t>
    </r>
  </si>
  <si>
    <r>
      <t xml:space="preserve">Si el nivel de riesgo residual se ubica en riesgo </t>
    </r>
    <r>
      <rPr>
        <b/>
        <sz val="11"/>
        <color theme="1"/>
        <rFont val="Calibri"/>
        <family val="2"/>
        <scheme val="minor"/>
      </rPr>
      <t>ALTA o EXTREMA</t>
    </r>
  </si>
  <si>
    <t>SEGUIMIENTO CUATRIMESTRE</t>
  </si>
  <si>
    <t>Se menciona el cumplimiento o incumplimiento de las acciones del plan de tratamiento frente a las acciones de avance del cuatrimestre.</t>
  </si>
  <si>
    <t>Se mencionan todas aquellas novedades o acciones que muestran mejora para socializar en mesas de trabajo.</t>
  </si>
  <si>
    <t>Seleccionar la dependencia la cual se hará la identificación, evaluación y tratamiento del riesgo.</t>
  </si>
  <si>
    <t>Redactar el riesgo que afecta el cumplimiento del objetivo estratégico y de proceso.</t>
  </si>
  <si>
    <r>
      <t xml:space="preserve">Se marca con una </t>
    </r>
    <r>
      <rPr>
        <b/>
        <sz val="16"/>
        <color theme="1"/>
        <rFont val="Calibri"/>
        <family val="2"/>
        <scheme val="minor"/>
      </rPr>
      <t>X</t>
    </r>
    <r>
      <rPr>
        <sz val="11"/>
        <color theme="1"/>
        <rFont val="Calibri"/>
        <family val="2"/>
        <scheme val="minor"/>
      </rPr>
      <t xml:space="preserve"> a cada uno de los componentes de su definición.</t>
    </r>
  </si>
  <si>
    <t>Desviar la gestión de lo privado</t>
  </si>
  <si>
    <t xml:space="preserve">Se redacta el riesgo con una descripción mas detallada y concreta de análisis estratégico.
En la descripción de los riesgos de corrupción deben concurrir TODOS los componentes de su definición: Acción u omisión + uso del poder + desviación de la gestión de lo público + el beneficio privado. </t>
  </si>
  <si>
    <t>Se mencionan las causas raíz, aquellas que afectan directamente el objetivo estratégico o del proceso. Para determinar causa Raíz, se propone un máximo de 3 causas para ser evaluadas.
Los objetivos estratégicos y de proceso se desarrollan a través de actividades, pero no todas tienen la misma importancia, por lo tanto se debe establecer cuáles de ellas contribuyen mayormente al logro de los objetivos y estas son las actividades críticas o factores claves de éxito; estos factores se deben tener en cuenta al identificar las causas que originan la materialización de los riesgos (ver anexo 5. Análisis y priorización de causas).</t>
  </si>
  <si>
    <r>
      <t xml:space="preserve">ZONA DE RIESGO 
</t>
    </r>
    <r>
      <rPr>
        <sz val="11"/>
        <color theme="1"/>
        <rFont val="Calibri"/>
        <family val="2"/>
        <scheme val="minor"/>
      </rPr>
      <t>Se evidencia resultado por formula que contiene la hoja de Excel - Mapa de calor.</t>
    </r>
  </si>
  <si>
    <r>
      <t xml:space="preserve">Cada control debe estar asociado mínimo a una causa.
Se redacta con los siguientes lineamientos:
</t>
    </r>
    <r>
      <rPr>
        <b/>
        <sz val="11"/>
        <color theme="1"/>
        <rFont val="Calibri"/>
        <family val="2"/>
        <scheme val="minor"/>
      </rPr>
      <t xml:space="preserve">
Responsable:
Periocidad:
Propósito:
Como se realiza la actividad:
Observaciones y desviaciones:
Evidencias:</t>
    </r>
  </si>
  <si>
    <r>
      <t xml:space="preserve">Se describe el plan de acción para dar cumplimiento a los controles. 
</t>
    </r>
    <r>
      <rPr>
        <b/>
        <sz val="11"/>
        <color theme="1"/>
        <rFont val="Calibri"/>
        <family val="2"/>
        <scheme val="minor"/>
      </rPr>
      <t xml:space="preserve">
Acciones</t>
    </r>
    <r>
      <rPr>
        <sz val="11"/>
        <color theme="1"/>
        <rFont val="Calibri"/>
        <family val="2"/>
        <scheme val="minor"/>
      </rPr>
      <t xml:space="preserve">: Asociados a los controles.
</t>
    </r>
    <r>
      <rPr>
        <b/>
        <sz val="11"/>
        <color theme="1"/>
        <rFont val="Calibri"/>
        <family val="2"/>
        <scheme val="minor"/>
      </rPr>
      <t>Responsable:</t>
    </r>
    <r>
      <rPr>
        <sz val="11"/>
        <color theme="1"/>
        <rFont val="Calibri"/>
        <family val="2"/>
        <scheme val="minor"/>
      </rPr>
      <t xml:space="preserve"> Estratégico y operativo.
</t>
    </r>
    <r>
      <rPr>
        <b/>
        <sz val="11"/>
        <color theme="1"/>
        <rFont val="Calibri"/>
        <family val="2"/>
        <scheme val="minor"/>
      </rPr>
      <t xml:space="preserve">Fecha: </t>
    </r>
    <r>
      <rPr>
        <sz val="11"/>
        <color theme="1"/>
        <rFont val="Calibri"/>
        <family val="2"/>
        <scheme val="minor"/>
      </rPr>
      <t xml:space="preserve">Periodo de inicio a fin en el que se cumplirá el desarrollo de la acción.
</t>
    </r>
    <r>
      <rPr>
        <b/>
        <sz val="11"/>
        <color theme="1"/>
        <rFont val="Calibri"/>
        <family val="2"/>
        <scheme val="minor"/>
      </rPr>
      <t xml:space="preserve">Indicador: </t>
    </r>
    <r>
      <rPr>
        <sz val="11"/>
        <color theme="1"/>
        <rFont val="Calibri"/>
        <family val="2"/>
        <scheme val="minor"/>
      </rPr>
      <t>Se vincula indicador existente en tablero de indicadores de la entidad.</t>
    </r>
  </si>
  <si>
    <t>Se vincula información del avance de las acciones que se mencionan en el PLAN DE TRATAMIENTO, mencionando que acciones se han  desarrollado, las evidencias y el porcentaje del indicador.</t>
  </si>
  <si>
    <r>
      <t xml:space="preserve">MONITOREO CUATRIMESTRE
</t>
    </r>
    <r>
      <rPr>
        <sz val="11"/>
        <color theme="1"/>
        <rFont val="Calibri"/>
        <family val="2"/>
        <scheme val="minor"/>
      </rPr>
      <t>Segunda línea de defensa, realiza la revisión del avance de cada cuatrimestre</t>
    </r>
  </si>
  <si>
    <t>Se indica si los controles se están desarrollando a través del reporte de avance cuatrimestral.</t>
  </si>
  <si>
    <t>Se indica la validez de las evidencias, si estas existen o no existen y son relacionadas a las que se mencionan en el plan de tratamiento.</t>
  </si>
  <si>
    <t>Se a prueba o no se aprueba el resultado del indicador basado en el resultado anterior del avance del cuatrimestre.</t>
  </si>
  <si>
    <t>Se menciona la fecha que se relazo el seguimiento.</t>
  </si>
  <si>
    <t>Definición de los parámetros internos y externos que se han de tomar en consideración para la administración del riesgo (NTC ISO31000, Numeral 2.9). Se debe establecer el contexto tanto interno como externo de la entidad, además del contexto del proceso y sus activos de seguridad digital. Es posible hacer uso de herramientas y técnicas (Anexo 2 Técnicas para el Establecimiento del Contexto y Valoración del Riesgo - Guía de riesgos 2018).</t>
  </si>
  <si>
    <t>Plan de accion (incluye procesos transversales):</t>
  </si>
  <si>
    <t>Gestores que intervienen en el resgitro de inccidente:</t>
  </si>
  <si>
    <t>Mencionar fecha en la que se diligencia el Registro de incidente.</t>
  </si>
  <si>
    <t>Indicar de la lista desplegable la dependencia en la que se materializo el riesgo.</t>
  </si>
  <si>
    <t>Indicar de la lista desplegable el proceso que pertenece a la dependencia.</t>
  </si>
  <si>
    <t>Indicar de la lista desplegable el tipo de riesgo que se materializo.</t>
  </si>
  <si>
    <r>
      <t xml:space="preserve">Ejemplo #Caso Toyota
Una maquina tiene un problema de funcionamiento.
</t>
    </r>
    <r>
      <rPr>
        <b/>
        <sz val="11"/>
        <color theme="1"/>
        <rFont val="Calibri"/>
        <family val="2"/>
        <scheme val="minor"/>
      </rPr>
      <t xml:space="preserve">1. </t>
    </r>
    <r>
      <rPr>
        <sz val="11"/>
        <color theme="1"/>
        <rFont val="Calibri"/>
        <family val="2"/>
        <scheme val="minor"/>
      </rPr>
      <t>¿Por qué se averió la máquina?… El fusible se quemó debido a una sobrecarga.</t>
    </r>
  </si>
  <si>
    <r>
      <rPr>
        <b/>
        <sz val="11"/>
        <color theme="1"/>
        <rFont val="Calibri"/>
        <family val="2"/>
        <scheme val="minor"/>
      </rPr>
      <t>2.</t>
    </r>
    <r>
      <rPr>
        <sz val="11"/>
        <color theme="1"/>
        <rFont val="Calibri"/>
        <family val="2"/>
        <scheme val="minor"/>
      </rPr>
      <t xml:space="preserve"> ¿Por qué se sobrecargó?… Los cojinetes no contaban con suficiente lubricación.</t>
    </r>
  </si>
  <si>
    <r>
      <rPr>
        <b/>
        <sz val="11"/>
        <color theme="1"/>
        <rFont val="Calibri"/>
        <family val="2"/>
        <scheme val="minor"/>
      </rPr>
      <t xml:space="preserve">3. </t>
    </r>
    <r>
      <rPr>
        <sz val="11"/>
        <color theme="1"/>
        <rFont val="Calibri"/>
        <family val="2"/>
        <scheme val="minor"/>
      </rPr>
      <t>¿Por qué no tenían suficiente lubricación?… La bomba de lubricación no estaba haciendo circular suficiente aceite</t>
    </r>
  </si>
  <si>
    <r>
      <rPr>
        <b/>
        <sz val="11"/>
        <color theme="1"/>
        <rFont val="Calibri"/>
        <family val="2"/>
        <scheme val="minor"/>
      </rPr>
      <t>4.</t>
    </r>
    <r>
      <rPr>
        <sz val="11"/>
        <color theme="1"/>
        <rFont val="Calibri"/>
        <family val="2"/>
        <scheme val="minor"/>
      </rPr>
      <t xml:space="preserve"> ¿Por qué la bomba no estaba circulando suficiente aceite?… La bomba se encontraba obstruida con virutas de metal</t>
    </r>
  </si>
  <si>
    <r>
      <rPr>
        <b/>
        <sz val="11"/>
        <color theme="1"/>
        <rFont val="Calibri"/>
        <family val="2"/>
        <scheme val="minor"/>
      </rPr>
      <t xml:space="preserve">5. </t>
    </r>
    <r>
      <rPr>
        <sz val="11"/>
        <color theme="1"/>
        <rFont val="Calibri"/>
        <family val="2"/>
        <scheme val="minor"/>
      </rPr>
      <t>¿Por qué se encontraba obstruida con virutas de metal?… Porque la bomba no cuenta con filtro.</t>
    </r>
  </si>
  <si>
    <t>Mencionar causas que aun no se identifican en el mapa de riesgos asociadas al riesgo.</t>
  </si>
  <si>
    <t>Mencionar consecuencias que aun no se identifican en el mapa de riesgos asociadas al riesgo.</t>
  </si>
  <si>
    <t>Mencionar los controles relacionados en el mapa de riesgos que fueron vulnerados.</t>
  </si>
  <si>
    <t>Mencionar fecha en la que se detecto la materialización del riesgo.</t>
  </si>
  <si>
    <t>Redactar una descripción detallada que oriente al conocimiento de como se materializo el riesgo.</t>
  </si>
  <si>
    <t>Existe incidencia de materialización de este riesgo? (Mencione histórico)</t>
  </si>
  <si>
    <t>Mencionar histórico de anteriores registros de incidente que coincida con la materialización del riesgo.</t>
  </si>
  <si>
    <t>Plan de acción (incluye procesos transversales):</t>
  </si>
  <si>
    <t>Redactar las acciones que se toman como medidas de reacción y mitigación al riesgo materializado.</t>
  </si>
  <si>
    <r>
      <t xml:space="preserve">Responsables: </t>
    </r>
    <r>
      <rPr>
        <sz val="10"/>
        <color theme="1"/>
        <rFont val="Arial"/>
        <family val="2"/>
      </rPr>
      <t>mencionar los responsables a intervenir en el desarrollo del plan de acción.</t>
    </r>
  </si>
  <si>
    <r>
      <t xml:space="preserve">Fecha: </t>
    </r>
    <r>
      <rPr>
        <sz val="11"/>
        <color theme="1"/>
        <rFont val="Calibri"/>
        <family val="2"/>
        <scheme val="minor"/>
      </rPr>
      <t>mencionar la fecha fin de cumplimiento del plan de acción.</t>
    </r>
  </si>
  <si>
    <t>Redactar la lección aprendida para ser socializada y divulgada al interior de la entidad, con el propósito de evitar la reincidencia de la materialización del riesgo.</t>
  </si>
  <si>
    <r>
      <t xml:space="preserve">Responsables: </t>
    </r>
    <r>
      <rPr>
        <sz val="10"/>
        <color theme="1"/>
        <rFont val="Arial"/>
        <family val="2"/>
      </rPr>
      <t>mencionar los responsables a intervenir en el desarrollo de la divulgación de la lección aprendida.</t>
    </r>
  </si>
  <si>
    <r>
      <t xml:space="preserve">Fecha: </t>
    </r>
    <r>
      <rPr>
        <sz val="11"/>
        <color theme="1"/>
        <rFont val="Calibri"/>
        <family val="2"/>
        <scheme val="minor"/>
      </rPr>
      <t>mencionar la fecha fin de divulgación de la lección aprendida.</t>
    </r>
  </si>
  <si>
    <t>Gestores que intervienen en el registro de incidente:</t>
  </si>
  <si>
    <t>Mencionar todos los gestores que participan en la elaboración del registro de incidente.</t>
  </si>
  <si>
    <t>¿Las observaciones, desviaciones o diferencias identificadas como resultados de la ejecución del control son investigadas y resueltas de manera oportuna?</t>
  </si>
  <si>
    <t>RIESGO DE CORRUPCIÓN</t>
  </si>
  <si>
    <t>MATRIZ MAPA DE RIESGOS</t>
  </si>
  <si>
    <t>Versión: 07</t>
  </si>
  <si>
    <t>Código: FO-016</t>
  </si>
  <si>
    <t>Creación del documento</t>
  </si>
  <si>
    <t>03 de enero de 2018</t>
  </si>
  <si>
    <t xml:space="preserve">Modificación de los riesgos asociados </t>
  </si>
  <si>
    <t>24 de enero de 2018</t>
  </si>
  <si>
    <t>Se realiza cambio total de la estructura de la matriz en el marco del Modelo Integrado de Planeación y Gestión - MIPG y teniendo en cuenta los establecido en la Guía para la administración del riesgo y el diseño de controles en entidades públicas - Riesgos de gestión, corrupción y seguridad digital - Versión 4 - Octubre de 2018.</t>
  </si>
  <si>
    <t>30 de septiembre de 2019</t>
  </si>
  <si>
    <t>Seguimiento cuarto trimestre 2019</t>
  </si>
  <si>
    <t>31 de diciembre de 2019</t>
  </si>
  <si>
    <t>Definición, validación de riesgos a gestionar durante la vigencia 2020</t>
  </si>
  <si>
    <t>31 de enero de 2020</t>
  </si>
  <si>
    <t>Se identifican documentos como referencia de punto de control para la gestión del riesgo. 
Se actualizan indicadores.
Se registra gestión del primer cuatrimestre.</t>
  </si>
  <si>
    <t>30 de abril de 2020</t>
  </si>
  <si>
    <t>31 DE DICIEMBRE DE 2020</t>
  </si>
  <si>
    <t>31 DE AGOSTO DE 2020</t>
  </si>
  <si>
    <t>30 DE ABRIL DE 2020</t>
  </si>
  <si>
    <t>Fecha: 08/09/2020</t>
  </si>
  <si>
    <t>Cambio de administración  que impliquen nuevas directrices, ajustes en programas y proyectos</t>
  </si>
  <si>
    <t>La información externa no llega o llega de manera parcial o incorrecta a los grupos de valor y  partes interesadas_x000B_
_x000B_Posicionamiento equivocado de la  gestión del IPES  ante la ciudadanía generado por  desinformación o información errónea</t>
  </si>
  <si>
    <t>Falta de procesos de inducción al personal encargado de divulgar la información interna y externa</t>
  </si>
  <si>
    <t>La información interna y externa no llega o llega de manera parcial o incorrecta a los grupos de valor y  partes interesadas</t>
  </si>
  <si>
    <t xml:space="preserve">Cambios normativos que impliquen nuevas directrices, ajustes en programas y proyectos_x000B_
Lineamientos externos direccionados por la Alcaldía Mayor de Bogotá </t>
  </si>
  <si>
    <t>La información interna y externa no llega o llega de manera parcial o incorrecta a los grupos de valor y  partes interesadas_x000B__x000B_
Inoportuna  divulgación del portafolio de servicios y  la gestión de la entidad   a la ciudadanía en el marco de la normatividad vigente y los objetivos y metas institucionales.</t>
  </si>
  <si>
    <t>Incumplimiento de la politica de comunicaciones que establece que las áreas deben informar mensualmente las actividades y acciones que requieran el apoyo de comunicaciones</t>
  </si>
  <si>
    <t>Inoportuna  divulgación del portafolio de servicios y  la gestión de la entidad   a la ciudadanía en el marco de la normatividad vigente y los objetivos y metas institucionales.</t>
  </si>
  <si>
    <t xml:space="preserve">Nuevas plataformas tecnológicas distritales que impliquen cambios de la infraestructura tecnológica  y la manera de informar y divulgar la información de la  entidad
Inclusión de contenido de interés del distrito (otras entidades) en las redes sociales del IPES, ocasionando perdida de identidad del IPES 
</t>
  </si>
  <si>
    <t>Limitaciones de presupuesto, recurso humano  y equipos de comunicaciones. _x000B__x000B_
Falta de recursos económicos y técnicos para la producción de material impreso, material publicitario, audiovisual y de logística para diferentes tipos de eventos</t>
  </si>
  <si>
    <t xml:space="preserve">La información interna y externa no llega o llega de manera parcial o incorrecta a los grupos de valor y  partes interesadas_x000B__x000B_
Inoportuna  divulgación del portafolio de servicios y  la gestión de la entidad   a la ciudadanía en el marco de la normatividad vigente y los objetivos y metas institucionales.
</t>
  </si>
  <si>
    <t xml:space="preserve">Procedimientos y formatos no socializados   Falta de articulación con las dependencias del IPES frente a la gestión de la página web e intranet
</t>
  </si>
  <si>
    <t xml:space="preserve">La información interna y externa no llega o llega de manera parcial o incorrecta a los grupos de valor y  partes interesadas  Inoportuna  divulgación del portafolio de servicios y  la gestión de la entidad   a la ciudadanía en el marco de la normatividad vigente y los objetivos y metas institucionales.
</t>
  </si>
  <si>
    <t>Disminución en el Presupuesto asignado a la entidad._x000B__x000B_
Baja imagen comercial de cada una de las alternativas.</t>
  </si>
  <si>
    <t>Posicionamiento equivocado de la  gestión del IPES  ante la ciudadanía generado por  desinformación o información errónea_x000B_
_x000B_Inoportuna  divulgación del portafolio de servicios y  la gestión de la entidad   a la ciudadanía en el marco de la normatividad vigente y los objetivos y metas institucionales</t>
  </si>
  <si>
    <t xml:space="preserve">Falencias en la implementación de estrategias de divlgación de  información interna y publicidad de  plazas y puntos comerciales _x000B_
_x000B_Falta de mecanismos de conversión de información a medios más modernos_x000B__x000B_
Equipos que no cumplen con las especificaciones técnicas requeridas para el correcto desempeño de las labores de la OAC_x000B__x000B_
Falta de capacidad de almacenamiento
</t>
  </si>
  <si>
    <t>La información interna y externa no llega o llega de manera parcial o incorrecta a los grupos de valor y  partes interesadas_x000B__x000B_
Inoportuna  divulgación del portafolio de servicios y  la gestión de la entidad   a la ciudadanía en el marco de la normatividad vigente y los objetivos y metas institucionales.</t>
  </si>
  <si>
    <t xml:space="preserve">Alta rotación de personal, por tanto falta de continuidad y perdida de la memoria institucional
</t>
  </si>
  <si>
    <t xml:space="preserve">La información interna y externa no llega o llega de manera parcial o incorrecta a los grupos de valor y  partes interesadas </t>
  </si>
  <si>
    <t xml:space="preserve">Cambio de administración  que impliquen nuevas directrices, ajustes en el programa anual de auditorías
</t>
  </si>
  <si>
    <t xml:space="preserve">Implementación inoportuna del programa anual de auditorias  
</t>
  </si>
  <si>
    <t>Cultura de no participación de los funcionarios y contratistas en las estrategias de divulgación y apropiación de la información interna y externa de la entidad_x000B__x000B_
Uso inadecuado de canales de información_x000B__x000B_</t>
  </si>
  <si>
    <t xml:space="preserve">Inoportuna  divulgación del portafolio de servicios y  la gestión de la entidad   a la ciudadanía en el marco de la normatividad vigente y los objetivos y metas institucionales.
</t>
  </si>
  <si>
    <t xml:space="preserve">Falta de oportunidad en adquisición hardware y software  Inadecuada aplicación de una política para la salvaguarda de la información 
Falta de soporte técnico de los equipos responsables de la seguridad de la información que permita su correcto funcionamiento y prevenga la pérdida de información 
</t>
  </si>
  <si>
    <t xml:space="preserve">Perdida de integridad Perdida de disponibilidad  Perdida de confidencialidad  Preservación y perdida de la información y el conocimiento generado por la gestión institucional del proceso de  comunicaciones 
</t>
  </si>
  <si>
    <t>N.A.</t>
  </si>
  <si>
    <t>Alta rotación de personal, por tanto falta de continuidad y perdida de la memoria institucional</t>
  </si>
  <si>
    <t>Falta de trabajadores por enfermedad.</t>
  </si>
  <si>
    <t xml:space="preserve">Preservación y perdida de la información generado por la gestión del proceso de comunicaciones </t>
  </si>
  <si>
    <t>El COVID puede hacer que gran parte de nuestra plantilla, enferme en un periodo muy corto de tiempo. Esto puede generar miedo y psicosis entre los empleados, viéndose afectada la productividad y la Calidad de nuestros productos o servicios.</t>
  </si>
  <si>
    <t>_x000B_Percepción negativa del IPES por parte de los usuarios de los servicios prestados por la entidad_x000B_
_x000B_Desinformación o mala imagen institucional</t>
  </si>
  <si>
    <t xml:space="preserve">
Orden publico</t>
  </si>
  <si>
    <t>Posicionamiento equivocado de la  gestión del IPES  ante la ciudadanía generado por  desinformación o información errónea</t>
  </si>
  <si>
    <t>Atentados.
Atraco.
Violencia.</t>
  </si>
  <si>
    <t>Entrega de información incompleta por parte de las áreas a la OAC  Falta de aprobación de la información por parte de las áreas  Falta de directrices en materia de gestión documental y de seguridad de la información.</t>
  </si>
  <si>
    <t xml:space="preserve">Problemas de abastecimiento
Parada de la actividad por medidas sanitarias. </t>
  </si>
  <si>
    <t>Pese a que nosotros estemos preparados contra el Coronavirus, a través de medidas de prevención de riesgos adecuadas. Nuestros proveedores, pueden no estarlo. Y dejar de suministrarnos las materias primas o servicios, esenciales para nuestra actividad y apoyo a la población objeto.
El Gobierno a través de nuevas leyes o decretos, puede llegar a ralentizar o parar nuestra actividad. Este riesgo ya se ha materializado en muchos países, pero puede volver a suceder. En el caso de un rebrote del Coronavirus en unos meses o años, como se está pronosticando.</t>
  </si>
  <si>
    <t>Diseñar políticas, estrategias e instrumentos de comunicación interna y externa que garanticen la efectividad en la divulgación de los planes, programas y proyectos de la entidad,  con el fin de que la información y la comunicación  sea adecuada a las necesidades específicas de los usuarios, ciudadanía y partes interesadas.</t>
  </si>
  <si>
    <t xml:space="preserve">
1. Inoportuna  divulgación del portafolio de servicios y  la gestión de la entidad   a la ciudadanía y a las partes interesadas  en el marco de la normatividad vigente,  los objetivos y metas institucionales.</t>
  </si>
  <si>
    <t>Las diferentes acciones que hacen que a la Oficina Asesora de Comunicaciones no llegue la información veraz y oportuna ocasionando que la divulgación de la gestión de la entidad se haga en un tiempo no adecuado.</t>
  </si>
  <si>
    <t>N/A</t>
  </si>
  <si>
    <t>1. Informacion parcial o incorrecta a los grupos de valor y las partes interesadas.
2. Reorganizacion de tiempos para dar respuesta a las solicitudes que recibe la Oficina Asesora de Comunicaciones. 
3. Afectación de la imagen de la entidad debido a la baja recordación y desconocimiento de su que hacer misional. 
4. Posicionamiento equivocado de la  gestión del IPES ante la ciudadanía generado por  desinformación o información errónea.
5. Entrega de información errada en lo referente a datos estadísticos publicados por la Entidad.
6. Pérdida de credibilidad por parte de fuentes y públicos objetivos.
7. Reducción de las oportunidades de divulgación de la información sobre la gestión institucional de la entidad y por lo tanto bajo posicionamiento, baja recordación de marca y poco reconocimiento institucional.</t>
  </si>
  <si>
    <t xml:space="preserve">
1.1. Incumplimiento del Manual de comunicaciones que establece que las áreas deben informar mensualmente las actividades y acciones que requieran el apoyo de comunicaciones.</t>
  </si>
  <si>
    <t xml:space="preserve">2. Preservación y perdida de la información generado por la gestión del proceso de comunicaciones </t>
  </si>
  <si>
    <t xml:space="preserve">Los colaboradores de la Oficina no alimentan la carpeta (IPES) de manera oportuna y adecuada </t>
  </si>
  <si>
    <t xml:space="preserve">
2.1. No adopción de directrices en materia de gestión documental.
2.2. Desconocimiento de la Política de Seguridad de la información</t>
  </si>
  <si>
    <t xml:space="preserve">
1. Pérdida de información referente a la gestión de comunicaciones.
2. Falta de socialización del contenido elaborado por cada profesional de la OAC.
3. Desorganización de la información de cada profesional ocasionando pérdida de tiempo a la hora de realizar sus actividades.
</t>
  </si>
  <si>
    <r>
      <rPr>
        <sz val="11"/>
        <color rgb="FFFF0000"/>
        <rFont val="Arial"/>
        <family val="2"/>
      </rPr>
      <t xml:space="preserve">Responsable: </t>
    </r>
    <r>
      <rPr>
        <sz val="11"/>
        <rFont val="Arial"/>
        <family val="2"/>
      </rPr>
      <t xml:space="preserve">auxiliar, la secretaria o el profesional que delegue el jefe de la Oficina Asesora de Comunicaciones.  </t>
    </r>
    <r>
      <rPr>
        <sz val="11"/>
        <color rgb="FFFF0000"/>
        <rFont val="Arial"/>
        <family val="2"/>
      </rPr>
      <t xml:space="preserve">
Periocidad: </t>
    </r>
    <r>
      <rPr>
        <sz val="11"/>
        <rFont val="Arial"/>
        <family val="2"/>
      </rPr>
      <t>ultimos cinco días de cada mes.</t>
    </r>
    <r>
      <rPr>
        <sz val="11"/>
        <color rgb="FFFF0000"/>
        <rFont val="Arial"/>
        <family val="2"/>
      </rPr>
      <t xml:space="preserve">
Proposito: Recepcionar el cronograma con las actividades programadas por cada subdireccion. 
Como se realiza la actividad: </t>
    </r>
    <r>
      <rPr>
        <sz val="11"/>
        <rFont val="Arial"/>
        <family val="2"/>
      </rPr>
      <t>En el marco PR-046 Uso efectivo de la informacion en el IPES  cada subdireccion entrega a la OAC antes de finalizar en el FO-196 “Cronograma de Actividades” lo relacionado a las actividades que requieren apoyo por parte de la OAC. Y aunque se informe la actividad con el formato FO - 196, se debe sollicitar vía OSA FO 039 el cubrimiento periodístico ocho días hábiles antes y con la firma del subdirector, ya que en muchas ocasiones los eventos se cancelan, se modifica día y hora, o no es necesario el apoyo de la OAC.</t>
    </r>
    <r>
      <rPr>
        <sz val="11"/>
        <color rgb="FFFF0000"/>
        <rFont val="Arial"/>
        <family val="2"/>
      </rPr>
      <t xml:space="preserve">
Observaciones y desviaciones: </t>
    </r>
    <r>
      <rPr>
        <sz val="11"/>
        <rFont val="Arial"/>
        <family val="2"/>
      </rPr>
      <t xml:space="preserve">En caso de no enviarse el cronograma de actividades en el formato FO - 196, la OAC  debe enviar un memorando solicitando la información.
</t>
    </r>
    <r>
      <rPr>
        <sz val="11"/>
        <color rgb="FFFF0000"/>
        <rFont val="Arial"/>
        <family val="2"/>
      </rPr>
      <t>Evidencias:</t>
    </r>
    <r>
      <rPr>
        <sz val="11"/>
        <rFont val="Arial"/>
        <family val="2"/>
      </rPr>
      <t xml:space="preserve"> Como evidencia queda el archivo con la lista de actividades en el Drive, los formatos FO-196 y FO-039.</t>
    </r>
  </si>
  <si>
    <r>
      <rPr>
        <sz val="11"/>
        <color rgb="FFFF0000"/>
        <rFont val="Arial"/>
        <family val="2"/>
      </rPr>
      <t>Responsable:</t>
    </r>
    <r>
      <rPr>
        <sz val="11"/>
        <rFont val="Arial"/>
        <family val="2"/>
      </rPr>
      <t xml:space="preserve"> Periodista, diseñador o profesional de comunicaciones.
</t>
    </r>
    <r>
      <rPr>
        <sz val="11"/>
        <color rgb="FFFF0000"/>
        <rFont val="Arial"/>
        <family val="2"/>
      </rPr>
      <t>Periocidad:</t>
    </r>
    <r>
      <rPr>
        <sz val="11"/>
        <rFont val="Arial"/>
        <family val="2"/>
      </rPr>
      <t xml:space="preserve"> Diaria.
</t>
    </r>
    <r>
      <rPr>
        <sz val="11"/>
        <color rgb="FFFF0000"/>
        <rFont val="Arial"/>
        <family val="2"/>
      </rPr>
      <t>Proposito:</t>
    </r>
    <r>
      <rPr>
        <sz val="11"/>
        <rFont val="Arial"/>
        <family val="2"/>
      </rPr>
      <t xml:space="preserve"> Garantizar que la OSA contenga la informacion completa que se requiere para la actividad, con el fin de contemplar la pertinencia,  analizar el impacto y  definir los canales para socializarla a los públicos de interés.
</t>
    </r>
    <r>
      <rPr>
        <sz val="11"/>
        <color rgb="FFFF0000"/>
        <rFont val="Arial"/>
        <family val="2"/>
      </rPr>
      <t xml:space="preserve">Como se realiza la actividad:  </t>
    </r>
    <r>
      <rPr>
        <sz val="11"/>
        <rFont val="Arial"/>
        <family val="2"/>
      </rPr>
      <t xml:space="preserve">En el marco del procedimiento PR-046: USO EFECTIVO DE LA INFORMACIÓN EN EL INSTITUTO PARA LA ECONOMÍA SOCIAL -IPES y del Formato FO - FO39 ORDEN DE SERVICIO Y/O APOYO  se revisa de manera permanente la información emitida por las dependencias con la que se va a divulgar; analizando que la información y las estadísticas entregadas por las áreas esten respaldadas por la firma del subdirector.  
</t>
    </r>
    <r>
      <rPr>
        <sz val="11"/>
        <color rgb="FFFF0000"/>
        <rFont val="Arial"/>
        <family val="2"/>
      </rPr>
      <t xml:space="preserve">Observaciones y desviaciones: </t>
    </r>
    <r>
      <rPr>
        <sz val="11"/>
        <rFont val="Arial"/>
        <family val="2"/>
      </rPr>
      <t>En caso de que  la información a divulgar no cumpla con los parámetros establecidos se  citará a reunión a la subdirección encargada o se solicitará ampliar la información vía correo electrónico. De no cumplirse con ninguno de los parámetros establecidos se solicitará la información a través de un memorando.</t>
    </r>
    <r>
      <rPr>
        <sz val="11"/>
        <color rgb="FFFF0000"/>
        <rFont val="Arial"/>
        <family val="2"/>
      </rPr>
      <t xml:space="preserve">
Evidencias: </t>
    </r>
    <r>
      <rPr>
        <sz val="11"/>
        <rFont val="Arial"/>
        <family val="2"/>
      </rPr>
      <t xml:space="preserve">Como evidencia queda el correo electrónico o documento con la firma. 
. 
</t>
    </r>
  </si>
  <si>
    <r>
      <rPr>
        <sz val="11"/>
        <color rgb="FFFF0000"/>
        <rFont val="Arial"/>
        <family val="2"/>
      </rPr>
      <t>Responsable:</t>
    </r>
    <r>
      <rPr>
        <sz val="11"/>
        <rFont val="Arial"/>
        <family val="2"/>
      </rPr>
      <t xml:space="preserve"> Auxiliar, secretaria.</t>
    </r>
    <r>
      <rPr>
        <sz val="11"/>
        <color rgb="FFFF0000"/>
        <rFont val="Arial"/>
        <family val="2"/>
      </rPr>
      <t xml:space="preserve">
Periocidad: </t>
    </r>
    <r>
      <rPr>
        <sz val="11"/>
        <color theme="1"/>
        <rFont val="Arial"/>
        <family val="2"/>
      </rPr>
      <t>Diaria.</t>
    </r>
    <r>
      <rPr>
        <sz val="11"/>
        <color rgb="FFFF0000"/>
        <rFont val="Arial"/>
        <family val="2"/>
      </rPr>
      <t xml:space="preserve">
Proposito: </t>
    </r>
    <r>
      <rPr>
        <sz val="11"/>
        <color theme="1"/>
        <rFont val="Arial"/>
        <family val="2"/>
      </rPr>
      <t>Mantener organizada y controlada la informacion que maneja la OAC.</t>
    </r>
    <r>
      <rPr>
        <sz val="11"/>
        <color rgb="FFFF0000"/>
        <rFont val="Arial"/>
        <family val="2"/>
      </rPr>
      <t xml:space="preserve">
Como se realiza la actividad: </t>
    </r>
    <r>
      <rPr>
        <sz val="11"/>
        <rFont val="Arial"/>
        <family val="2"/>
      </rPr>
      <t>Actualizar de manera permanente el inventario documental de archivos digitales y físicos (Drive de Fotos, Archivo de memorandos y el de OSAS)</t>
    </r>
    <r>
      <rPr>
        <sz val="11"/>
        <color rgb="FFFF0000"/>
        <rFont val="Arial"/>
        <family val="2"/>
      </rPr>
      <t xml:space="preserve">
Observaciones y desviaciones: </t>
    </r>
    <r>
      <rPr>
        <sz val="11"/>
        <rFont val="Arial"/>
        <family val="2"/>
      </rPr>
      <t xml:space="preserve">Realizar mesas de trabajo en temas del area de comunicaciones con Gestión Documental para adoptar correctamente los lineamientos establecidos en esta materia. </t>
    </r>
    <r>
      <rPr>
        <sz val="11"/>
        <color rgb="FFFF0000"/>
        <rFont val="Arial"/>
        <family val="2"/>
      </rPr>
      <t xml:space="preserve">
Evidencias: </t>
    </r>
    <r>
      <rPr>
        <sz val="11"/>
        <rFont val="Arial"/>
        <family val="2"/>
      </rPr>
      <t>Como evidencia quedan los archivos ubicados en el Drive de la Oficina y las carpetas en físico de las OSAS (FO- O39 ORDEN DE SERVICIO Y/O APOYO)  y de los Memorandos. Los documentos soportes de las mesas de trabajo son: FO - 051 Acta de reunión - FO - 078 Lista de asistencia.</t>
    </r>
  </si>
  <si>
    <r>
      <t xml:space="preserve">
</t>
    </r>
    <r>
      <rPr>
        <sz val="11"/>
        <color rgb="FFFF0000"/>
        <rFont val="Arial"/>
        <family val="2"/>
      </rPr>
      <t>Responsable:</t>
    </r>
    <r>
      <rPr>
        <sz val="11"/>
        <rFont val="Arial"/>
        <family val="2"/>
      </rPr>
      <t xml:space="preserve"> Auxiliar, secretaria realiza la solicitud (el equipo OAC participa en el cumplimiento del control)
</t>
    </r>
    <r>
      <rPr>
        <sz val="11"/>
        <color rgb="FFFF0000"/>
        <rFont val="Arial"/>
        <family val="2"/>
      </rPr>
      <t xml:space="preserve">Periocidad: </t>
    </r>
    <r>
      <rPr>
        <sz val="11"/>
        <color theme="1"/>
        <rFont val="Arial"/>
        <family val="2"/>
      </rPr>
      <t>Dos veces al año.</t>
    </r>
    <r>
      <rPr>
        <sz val="11"/>
        <color rgb="FFFF0000"/>
        <rFont val="Arial"/>
        <family val="2"/>
      </rPr>
      <t xml:space="preserve">
Proposito: </t>
    </r>
    <r>
      <rPr>
        <sz val="11"/>
        <color theme="1"/>
        <rFont val="Arial"/>
        <family val="2"/>
      </rPr>
      <t>Organizar, controlar y garantizar la custodia de la informacion que maneja la OAC.</t>
    </r>
    <r>
      <rPr>
        <sz val="11"/>
        <rFont val="Arial"/>
        <family val="2"/>
      </rPr>
      <t xml:space="preserve">
</t>
    </r>
    <r>
      <rPr>
        <sz val="11"/>
        <color rgb="FFFF0000"/>
        <rFont val="Arial"/>
        <family val="2"/>
      </rPr>
      <t>Como se realiza la actividad:</t>
    </r>
    <r>
      <rPr>
        <sz val="11"/>
        <rFont val="Arial"/>
        <family val="2"/>
      </rPr>
      <t xml:space="preserve"> La OAC gestiona con el área de Tecnología mesas de trabajo  para que la OAC apropie los conocimientos frente a Backup, generación y recuperación de contenido, protección del intercambio de información, entre otros. en el marco de los procedimientos del proceso de seguridad de la información y gestión tecnológica PR- 033 Backup generación y recuperación - PR-132. Protección del intercambio de información, entre otros. Con esto se asegura que el contenido derivado por la Oficina cumpla con los parámetros de seguridad necesarios para su archivo.
</t>
    </r>
    <r>
      <rPr>
        <sz val="11"/>
        <color rgb="FFFF0000"/>
        <rFont val="Arial"/>
        <family val="2"/>
      </rPr>
      <t xml:space="preserve">Observaciones y desviaciones: </t>
    </r>
    <r>
      <rPr>
        <sz val="11"/>
        <rFont val="Arial"/>
        <family val="2"/>
      </rPr>
      <t xml:space="preserve">De no realizarce la capacitación se debe enviar vía memorando la solicitud al área de Tecnología.
</t>
    </r>
    <r>
      <rPr>
        <sz val="11"/>
        <color rgb="FFFF0000"/>
        <rFont val="Arial"/>
        <family val="2"/>
      </rPr>
      <t xml:space="preserve">Evidencias: </t>
    </r>
    <r>
      <rPr>
        <sz val="11"/>
        <color theme="1"/>
        <rFont val="Arial"/>
        <family val="2"/>
      </rPr>
      <t xml:space="preserve">Como evidencia queda la lista de asistencia y el correo de solicitud. </t>
    </r>
    <r>
      <rPr>
        <sz val="11"/>
        <rFont val="Arial"/>
        <family val="2"/>
      </rPr>
      <t xml:space="preserve">Los documentos soportes de las mesas de trabajo son: FO - 051 Acta de reunión - FO - 078 Lista de asistencia.
</t>
    </r>
  </si>
  <si>
    <t>1.1.
Revisar  por parte de los comunicadores sociales y profesionales de la Oficina Asesora de Comunicaciones que los requerimientos contemplados en el FO - O39 ORDEN DE SERVICIO Y/O APOYO (OSA). se cumplan y esté avalada por el Subdirector y/o Jefe de Oficina Asesora y cumpla con los parámetros establecidos. 
NOTA: Si el formato no cumple con toda la información los periodistas o diseñadores deben proyectar  un correo electrónico solicitando ampliar el contenido o citando a los funcionarios de la Subdirección para informar el detalle de lo que solicitan.</t>
  </si>
  <si>
    <t xml:space="preserve">
1.1. Correo electrónico, acta de reunión,  FO -O39 ORDEN DE SERVICIO Y/O APOYO.
</t>
  </si>
  <si>
    <t xml:space="preserve">FO -O39 ORDEN DE SERVICIO Y/O APOYO.
PR-046: USO EFECTIVO DE LA INFORMACIÓN EN EL INSTITUTO PARA LA ECONOMÍA SOCIAL -IPES </t>
  </si>
  <si>
    <t>Asesora de comunicaciones
Secretario
Comunicador Social 
Diseñador
Periodista 
Profesional de la Oficina Asesora de Comunicaciones</t>
  </si>
  <si>
    <t xml:space="preserve">
No. de OSAS efectivas/No. de OSAS recibidas
</t>
  </si>
  <si>
    <t xml:space="preserve">En el primer cuatrimestre de 2020 fueron efectivas 245 Ordenes de Servicio FO 039 así:
Enero: 52 
Febrero: 66 
Marzo: 67 
Abril: 60
En el primer cuatrimestre fueron recibidas  249 Ordenes de Servicio FO 039 así: 
Enero: 52 
Febrero: 68 
Marzo: 68 
Abril: 61
4 no son efectivas porque se cancelaron dado que los eventos o la actividad no se llevó a cabo. </t>
  </si>
  <si>
    <t xml:space="preserve">La evidencia se encuentra en la lista de OSAS ubicada en el Drive:
https://drive.google.com/drive/u/1/folders/1DfK5MDJKXwtkZ2kuXTVtYucgwnQFCdyo </t>
  </si>
  <si>
    <t>245 Ordenes efectivas / 249 Ordenes recibidas</t>
  </si>
  <si>
    <t>1.2.
Accion #2
2.1 Se programa automáticamente el envío de un cuestionario por Calendario -Google  todos los viernes y lunes para que un representante por cada subdirección conteste virtualmente las preguntas referentes a eventos y actividades programadas y que requieran tener cubrimiento periodístico de la Oficina Asesora de Comunicaciones.
La recopilación de esta información debe ser realizada por el auxiliar o la secretaria de la Oficina Asesora de Comunicaciones, quien cada semana debe verificar que se conteste el custionario y organizar un documento en  Google Drive para que todo el equipo de la Oficina esté enterado de lo que cada subdirección tiene programado realizar.
Aunque se informe a través de este Calendario los eventos o actividades, las subdirecciones deben solicitar el cubrimiento de esta actividad a través del formato OSA FO 039 con ocho días habiles antes y con la respectiva firma del subdirector.
Como evidencia queda el cuestionario diligenciado virtualmente, el archivo de la lista de eventos y actividades programadas .
De no cumplirse el diligenciamiento del Calendario - Google, la jefe de la Oficina Asesora de Comunicaciones debe enviar un memorando recordando el diligenciamiento oportuno de este cuestionario.
 Los profesionales comunicadores y periodistas deben verificar que todos los lunes y viernes los representantes de cada subdirección contesten de manera oportuna el Calendario de Google y que además se solicite vía OSA FO 039 el cubrimiento periodístico a los eventos y actividades..
Si el Calendario de Google no se contestó durante dos semanas seguidas, la jefe de la Oficina Asesora de Comunicaciones debe enviar un correo electrónico recordando el correcto diligenciamiento de este cuestionario.</t>
  </si>
  <si>
    <r>
      <t xml:space="preserve">1.2. Cuestionario de Calendario de Google, FO -O39 ORDEN DE SERVICIO Y/O APOYO, correo electrónico jefe.
</t>
    </r>
    <r>
      <rPr>
        <sz val="11"/>
        <color rgb="FFFF0000"/>
        <rFont val="Arial"/>
        <family val="2"/>
      </rPr>
      <t xml:space="preserve">
2.2. Archivo excel que genera calendario google.
</t>
    </r>
  </si>
  <si>
    <t>1.2. Cuestionario de Calendario de Google, FO -O39 ORDEN DE SERVICIO Y/O APOYO, correo electrónico jefe.</t>
  </si>
  <si>
    <t>Asesora de comunicaciones
Profesionales comunicadores y periodistas</t>
  </si>
  <si>
    <t>Cuatro (4) archivos de excel google calendar (12 meses)</t>
  </si>
  <si>
    <t xml:space="preserve">1.3. Enviar por parte del auxiliar, la secretaria o el profesional encargado  un correo electrónico cinco días antes de finalizar el mes a cada subdirección para recordar la emisión  de las actividades y eventos que deben cubrirse periodísticamente en el  Formato de Cronograma FO-196.
NOTA: Cuando dicho Formato llegue a la OAC la persona encargada de esta actividad debe organizar toda la información en un solo documento en el Drive de Comunicaciones.
Cuando a la OAC llega el Formato FO - O39 ORDEN DE SERVICIO Y/O APOYO, el jefe de la Oficina debe delegar el profesional a realizar dicha actividad. </t>
  </si>
  <si>
    <t>1.3. FO -O39 ORDEN DE SERVICIO Y/O APOYO
Formato de Cronograma FO-196.</t>
  </si>
  <si>
    <t>Asesora de comunicaciones
Auxiliar
Secretaria</t>
  </si>
  <si>
    <t xml:space="preserve">Número de OSAS recibidas oportunamente/Total de OSAS recibidas </t>
  </si>
  <si>
    <t>En el primer cuatrimestre de 2020 fueron recibidas oportunamente 139 Ordenes de Servicio FO 039 así:
Enero: 28 
Febrero: 40 
Marzo: 28 
Abril: 43
En el primer cuatrimestre fueron recibidas  249 Ordenes de Servicio FO 039 así: 
Enero: 52 
Febrero: 68 
Marzo: 68 
Abril: 61
Aunque las OSAS se están entregando en los tiempos no establecidos, las Órdenes de Servicio se ejecutan.</t>
  </si>
  <si>
    <t>La evidencia se encuentra en la lista de OSAS ubicada en el Drive de Comunicaciones: https://drive.google.com/open?id=16e5rNM2Er92sfeSaUgxRuW-c6Dwdc6pW</t>
  </si>
  <si>
    <t xml:space="preserve">139 Ordenes de Servicio recibidas oportunamente/249 Ordenes de Servicio recibidas </t>
  </si>
  <si>
    <t>1.1 Auxiliar solicita y agenda al área de Gestión Documental dos mesas de trabajo para la OAC, con el fin de  adoptar correctamente los lineamientos frente a la gestión de  información y archivos digitales y físicos y hace seguimiento al cumplimiento de la adecuada gestion documental del equipo de la OAC. 
1.1 - 1.2 Se asigna un responsable, quien actualiza la información del archivo digital y físico de la OAC (OSAS, memorandos, fotos y videos).
NOTA:  El profesional asignado  debe realizar permanentemente la actualización de la información del archivo digital y físico de la OAC, dejando  como evidencia los archivos digitales con la información en el Drive; además de solicitar al área de Gestión Documental 2  mesas de trabajo y  así adoptar correctamente los lineamientos establecidos en esta materia. 
Estas mesas están programadas para los meses de marzo y agosto.</t>
  </si>
  <si>
    <t>2.1. Archivos digitales
FO - 051 Acta de reunión
FO - 078 Lista de asistencia</t>
  </si>
  <si>
    <t>Asesora de comunicaciones
Auxiliar
Profesionales comunicadores y periodistas</t>
  </si>
  <si>
    <t xml:space="preserve">Número de mesas de trabajo  programadas / Numero de mesas de trabajo desarrolladas </t>
  </si>
  <si>
    <t>El 15 de marzo de 2020 el equipo de la Oficina Asesora de Comunicaciones participó en una mesa de trabajo en la que se dieron las últimas indicaciones referente a la administración de los archivos digitales.</t>
  </si>
  <si>
    <t xml:space="preserve">Lista de asistencia en el Drive de la OAC: https://drive.google.com/open?id=1A_e_d_Feeym5xHLf4qvOJSgcMijt-G4j 
</t>
  </si>
  <si>
    <t xml:space="preserve">2 mesas de trabajo  programadas/ 1 mesas de trabajo desarrollada </t>
  </si>
  <si>
    <t>2.2 Solicitar al área de Sistemas dos mesas de trabajo en Tecnología de la Información para que la OAC identifique nuevas alternativas de almacenamiento de información para optimizar los recursos y disminuir la pérdida de la información.
NOTA.  Dicha tarea debe ser coordinada por el colaborador o profesional que el jefe de la OAC delegue, 
Las mesas de trabajo debe realizarce dos veces al año y deben participar todos los colaboradores y funcionarios.
Se realizarán en los meses de mayo y agosto.</t>
  </si>
  <si>
    <t>2.2. FO - 051 Acta de reunión
FO - 078 Lista de asistencia</t>
  </si>
  <si>
    <t>2.2.FO - 051 Acta de reunión
FO - 078 Lista de asistencia</t>
  </si>
  <si>
    <t xml:space="preserve">
Número de mesas de trabajo  programadas / Numero de mesas de trabajo desarrolladas </t>
  </si>
  <si>
    <t>A la fecha no se ha realizado ninguna mesa de trabajo. Se tiene programada desarrollar en el mes de mayo.</t>
  </si>
  <si>
    <t xml:space="preserve">
2 mesas de trabajo  programadas / 0 mesa de trabajo desarrolladas </t>
  </si>
  <si>
    <t>DOCUMENTOS ASOCIADOS AL CONTROL</t>
  </si>
  <si>
    <t>El formato mapa de riesgos fue actualizado en II Cuatrimestre, por lo tanto las evidencias se revisaran en el periodo</t>
  </si>
  <si>
    <r>
      <rPr>
        <sz val="11"/>
        <rFont val="Arial"/>
        <family val="2"/>
      </rPr>
      <t>En el segundo cuatrimestre de 2020 fueron efectivas 281 Ordenes de Servicio FO 039 así:
Mayo: 90
Junio: 63
Julio: 74
Agosto: 54
En el primer cuatrimestre fueron recibidas  288 Ordenes de Servicio FO 039 así: 
Mayo: 91
Junio: 68
Julio: 74
Agosto: 55</t>
    </r>
    <r>
      <rPr>
        <sz val="11"/>
        <color rgb="FFFF0000"/>
        <rFont val="Arial"/>
        <family val="2"/>
      </rPr>
      <t xml:space="preserve">
</t>
    </r>
    <r>
      <rPr>
        <sz val="11"/>
        <rFont val="Arial"/>
        <family val="2"/>
      </rPr>
      <t xml:space="preserve">7 osas  no son efectivas porque se cancelaron dado que los eventos o la actividad no se llevó a cabo. </t>
    </r>
  </si>
  <si>
    <t xml:space="preserve">Las evidencias  están relacionarlas en el DRIVE:
https://drive.google.com/drive/u/1/folders/1vtU-vSzS4srootqk_5jiTSMFI477CiwP
Cada riesgo, conserva una carpeta donde se le asocian las evidencias de los controles </t>
  </si>
  <si>
    <t>281 Ordenes efectivas / 288 Ordenes recibidas</t>
  </si>
  <si>
    <t>En el  segundo cuatrimestre de 2020 fueron recibidas oportunamente 279 Ordenes de Servicio FO 039 así:
Mayo: 82
Junio: 68
Julio: 74
Agosto: 55
En el primer cuatrimestre fueron recibidas  288 Ordenes de Servicio FO 039 así: 
Mayo: 91
Junio: 68
Julio: 74
Agosto: 55
9 osas no fueron recbidas oportunamente porque las están entregando sin cumplir con los tiempos solicitados para la entrega del producto, pero aún así las Órdenes de Servicio se ejecutan.</t>
  </si>
  <si>
    <t xml:space="preserve">Las evidencias  están relacionarlas en el DRIVE:
https://drive.google.com/drive/u/1/folders/1kl-F6ukRtr0oFaoGD0FaRoEgOivIdFDF 
Cada riesgo, conserva una carpeta donde se le asocian las evidencias de los controles </t>
  </si>
  <si>
    <t xml:space="preserve">279 Ordenes de Servicio recibidas oportunamente/288 Ordenes de Servicio recibidas </t>
  </si>
  <si>
    <t>Se contempla como propuesta</t>
  </si>
  <si>
    <t>El 24 de agosto de 2020 el equipo de la Oficina Asesora de Comunicaciones participó en una mesa de trabajo en la que se abordaron los procesos de gestión documental y la adaptación tabla retención documental .</t>
  </si>
  <si>
    <t xml:space="preserve">Las evidencias  están relacionarlas en el DRIVE:
https://drive.google.com/drive/u/1/folders/1nt5fovlfJF6VwRdeZKyp8vhE1ACB5aWn
Cada riesgo, conserva una carpeta donde se le asocian las evidencias de los controles </t>
  </si>
  <si>
    <t xml:space="preserve">2 mesas de trabajo  programadas/ 2 mesas de trabajo desarrolladas </t>
  </si>
  <si>
    <t>El 31 de agosto de 2020 el equipo de la Oficina Asesora de Comunicaciones participó en una mesa de trabajo en la que se trató el tema de la propiedad de salvaguardar la exactitud y estado completo de los activos.</t>
  </si>
  <si>
    <t xml:space="preserve">Las evidencias  están relacionarlas en el DRIVE:
https://drive.google.com/drive/u/1/folders/1S1R8oCRIDlWvuD7q_s0e1cZYLjGE6BS_
Cada riesgo, conserva una carpeta donde se le asocian las evidencias de los controles </t>
  </si>
  <si>
    <t xml:space="preserve">2 mesas de trabajo  programadas/ 1 mesas de trabajo desarrolladas </t>
  </si>
  <si>
    <t>Actualización del contexto interno y externo frente al estado de pandemia.
Ajuste en la redacción del riesgo.
Se determinaron causas raíz.
Se relacionaron consecuencias directamente asociadas a las causas raíz.
Ajuste en la redacción de controles para dar cumplimiento a los lineamiento que establece la guía de administración del riesgo DAFP.
Identificación de apetito del riesgo.
Vinculación de avance II Cuatrimestre.
Se agrega pestaña de instructivo.</t>
  </si>
  <si>
    <t>Se verifica la información suministrada en el Drive, la cual es coherente conforme a lo que se esta reportando.</t>
  </si>
  <si>
    <t>revisar a quese hace referencia como inoportuno dentro del fo 039 OSA</t>
  </si>
  <si>
    <t>Se evidencia la reunion sostenida el 31 de agosto, aclarar cual es la otra para dar cumplimiento al indicador</t>
  </si>
  <si>
    <t>No hay observaciones al respecto</t>
  </si>
  <si>
    <t>Revisar a que se hace referencia como inoportuno dentro del fo 039 OSA</t>
  </si>
  <si>
    <t>Se reporta el avance de plan de  tratamiento 3er cuatrimestre</t>
  </si>
  <si>
    <t xml:space="preserve">Inoportuna  divulgación del portafolio de servicios y  la gestión de la entidad   a la ciudadanía en el marco de la normatividad vigente y los objetivos y metas institucionales.
</t>
  </si>
  <si>
    <t>https://drive.google.com/drive/u/2/folders/13sd7fAeqpILF0TcFI-LWM4y0CWJ5mAZ0</t>
  </si>
  <si>
    <t>https://drive.google.com/drive/u/2/folders/1RZEy_2jZxBS5Tr-8gzJ1AIcMBYKIAenP</t>
  </si>
  <si>
    <t xml:space="preserve">En el tercer cuatrimestre de 2020 fueron efectivas 338  Ordenes de Servicio FO 039 así:
Septiembre: 88
Octubre: 97
Noviembre: 93
Hasta 22 de diciembre: 60
En el tercer cuatrimestre fueron recibidas  349  Ordenes de Servicio FO 039 así: 
Septiembre: 89 
Octubre: 100
Noviembre: 95
Hasta 22 de diciembre: 65
A 22 de diciembre de 2020 no han sido efectivas 11 órdenes de servicio, dado que están por realizar durante el mes de diciembre de 2020. </t>
  </si>
  <si>
    <t xml:space="preserve"> 
338 Ordenes efectivas / 349 Ordenes recibidas
</t>
  </si>
  <si>
    <t>En el  tercer cuatrimestre de 2020 fueron recibidas oportunamente 348 Ordenes de Servicio FO 039 así:
Septiembre: 88
Octubre: 100
Noviembre: 95
Hasta 22 de diciembre:: 65
En el tercer cuatrimestre fueron recibidas  349  Ordenes de Servicio FO 039 así: 
Septiembre: 89 
Octubre: 100
Noviembre: 95
Hasta 22 de diciembre: 65
1 osa no fue recbidas oportunamente porque la entregaron sin cumplir con los tiempos solicitados para la entrega de los productos, aún así las Órdenes de Servicio se ejecutaron.</t>
  </si>
  <si>
    <t xml:space="preserve">348  Ordenes de Servicio recibidas oportunamente/349Ordenes de Servicio recibidas </t>
  </si>
  <si>
    <t>El 15 de mayo y el 24 de agosto de 2020 el equipo de la Oficina Asesora de Comunicaciones participó en dos mesas de trabajo en donde se abordaron los procesos de gestión documental y la adaptación tabla retención documental .</t>
  </si>
  <si>
    <t>El 31 de agosto y el 23 de diciembre  de 2020 el equipo de la Oficina Asesora de Comunicaciones participó en dos mesas de trabajo en la que se trató el tema de salvaguardar la información .</t>
  </si>
  <si>
    <t>No evidencia documentos que soporten las mesas de trabajo en Tecnología de la Información para que la OAC identifique nuevas alternativas de almacenamiento de información para optimizar los recursos y disminuir la pérdida de la información.</t>
  </si>
  <si>
    <t>Las evidencias en DRIVE repositorio de riesgos corresponde a capacitacion brindada por sistemas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</si>
</sst>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0.0%"/>
  </numFmts>
  <fonts count="47" x14ac:knownFonts="1">
    <font>
      <sz val="11"/>
      <color theme="1"/>
      <name val="Calibri"/>
      <family val="2"/>
      <scheme val="minor"/>
    </font>
    <font>
      <sz val="11"/>
      <color theme="1"/>
      <name val="Arial"/>
      <family val="2"/>
    </font>
    <font>
      <b/>
      <sz val="11"/>
      <color theme="1"/>
      <name val="Arial"/>
      <family val="2"/>
    </font>
    <font>
      <sz val="10"/>
      <color theme="1"/>
      <name val="Arial"/>
      <family val="2"/>
    </font>
    <font>
      <sz val="10"/>
      <name val="Arial"/>
      <family val="2"/>
    </font>
    <font>
      <b/>
      <sz val="10"/>
      <color theme="1"/>
      <name val="Arial"/>
      <family val="2"/>
    </font>
    <font>
      <sz val="11"/>
      <color theme="1"/>
      <name val="Calibri"/>
      <family val="2"/>
      <scheme val="minor"/>
    </font>
    <font>
      <b/>
      <sz val="13"/>
      <color theme="1"/>
      <name val="Arial"/>
      <family val="2"/>
    </font>
    <font>
      <b/>
      <sz val="20"/>
      <color theme="1"/>
      <name val="Arial"/>
      <family val="2"/>
    </font>
    <font>
      <sz val="11"/>
      <name val="Arial"/>
      <family val="2"/>
    </font>
    <font>
      <sz val="12"/>
      <color theme="1"/>
      <name val="Arial"/>
      <family val="2"/>
    </font>
    <font>
      <b/>
      <sz val="11"/>
      <color theme="1"/>
      <name val="Calibri"/>
      <family val="2"/>
      <scheme val="minor"/>
    </font>
    <font>
      <u/>
      <sz val="11"/>
      <color theme="10"/>
      <name val="Calibri"/>
      <family val="2"/>
    </font>
    <font>
      <sz val="10"/>
      <color theme="1"/>
      <name val="Calibri"/>
      <family val="2"/>
      <scheme val="minor"/>
    </font>
    <font>
      <sz val="9"/>
      <color theme="1"/>
      <name val="Arial Narrow"/>
      <family val="2"/>
    </font>
    <font>
      <b/>
      <sz val="9"/>
      <color indexed="81"/>
      <name val="Tahoma"/>
      <family val="2"/>
    </font>
    <font>
      <sz val="9"/>
      <color indexed="81"/>
      <name val="Tahoma"/>
      <family val="2"/>
    </font>
    <font>
      <b/>
      <sz val="11"/>
      <name val="Calibri"/>
      <family val="2"/>
      <scheme val="minor"/>
    </font>
    <font>
      <sz val="10"/>
      <color theme="1"/>
      <name val="Arial Narrow"/>
      <family val="2"/>
    </font>
    <font>
      <b/>
      <sz val="14"/>
      <color theme="0"/>
      <name val="Arial"/>
      <family val="2"/>
    </font>
    <font>
      <b/>
      <sz val="11"/>
      <color rgb="FFFFFFFF"/>
      <name val="Arial"/>
      <family val="2"/>
    </font>
    <font>
      <b/>
      <sz val="11"/>
      <color rgb="FF0D0D0D"/>
      <name val="Arial"/>
      <family val="2"/>
    </font>
    <font>
      <sz val="10"/>
      <name val="Calibri"/>
      <family val="2"/>
    </font>
    <font>
      <b/>
      <sz val="24"/>
      <name val="Arial"/>
      <family val="2"/>
    </font>
    <font>
      <b/>
      <sz val="24"/>
      <name val="Calibri"/>
      <family val="2"/>
    </font>
    <font>
      <sz val="12"/>
      <name val="Calibri"/>
      <family val="2"/>
    </font>
    <font>
      <b/>
      <sz val="12"/>
      <name val="Calibri"/>
      <family val="2"/>
    </font>
    <font>
      <sz val="11"/>
      <name val="Calibri"/>
      <family val="2"/>
    </font>
    <font>
      <sz val="16"/>
      <name val="Calibri"/>
      <family val="2"/>
    </font>
    <font>
      <b/>
      <sz val="16"/>
      <name val="Cambria"/>
      <family val="1"/>
      <scheme val="major"/>
    </font>
    <font>
      <b/>
      <sz val="14"/>
      <name val="Cambria"/>
      <family val="1"/>
      <scheme val="major"/>
    </font>
    <font>
      <sz val="14"/>
      <name val="Cambria"/>
      <family val="1"/>
      <scheme val="major"/>
    </font>
    <font>
      <sz val="11"/>
      <color rgb="FFFF0000"/>
      <name val="Arial"/>
      <family val="2"/>
    </font>
    <font>
      <sz val="11"/>
      <color rgb="FF000000"/>
      <name val="Arial"/>
      <family val="2"/>
    </font>
    <font>
      <sz val="11"/>
      <name val="Calibri"/>
      <family val="2"/>
      <scheme val="minor"/>
    </font>
    <font>
      <sz val="11"/>
      <color theme="5"/>
      <name val="Arial"/>
      <family val="2"/>
    </font>
    <font>
      <sz val="11"/>
      <color theme="4"/>
      <name val="Arial"/>
      <family val="2"/>
    </font>
    <font>
      <sz val="11"/>
      <color theme="4"/>
      <name val="Calibri"/>
      <family val="2"/>
      <scheme val="minor"/>
    </font>
    <font>
      <b/>
      <sz val="8"/>
      <color theme="1"/>
      <name val="Arial"/>
      <family val="2"/>
    </font>
    <font>
      <sz val="10"/>
      <color theme="0" tint="-0.499984740745262"/>
      <name val="Arial"/>
      <family val="2"/>
    </font>
    <font>
      <b/>
      <sz val="24"/>
      <color theme="1"/>
      <name val="Calibri"/>
      <family val="2"/>
      <scheme val="minor"/>
    </font>
    <font>
      <b/>
      <sz val="16"/>
      <color theme="1"/>
      <name val="Calibri"/>
      <family val="2"/>
      <scheme val="minor"/>
    </font>
    <font>
      <b/>
      <sz val="26"/>
      <color theme="1"/>
      <name val="Calibri"/>
      <family val="2"/>
      <scheme val="minor"/>
    </font>
    <font>
      <b/>
      <sz val="11"/>
      <name val="Arial"/>
      <family val="2"/>
    </font>
    <font>
      <b/>
      <sz val="11"/>
      <color theme="0"/>
      <name val="Arial"/>
      <family val="2"/>
    </font>
    <font>
      <u/>
      <sz val="11"/>
      <color theme="10"/>
      <name val="Calibri"/>
      <family val="2"/>
      <scheme val="minor"/>
    </font>
    <font>
      <sz val="9"/>
      <name val="Cambria"/>
      <family val="1"/>
      <scheme val="major"/>
    </font>
  </fonts>
  <fills count="38">
    <fill>
      <patternFill patternType="none"/>
    </fill>
    <fill>
      <patternFill patternType="gray125"/>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theme="0" tint="-0.249977111117893"/>
        <bgColor indexed="64"/>
      </patternFill>
    </fill>
    <fill>
      <patternFill patternType="solid">
        <fgColor rgb="FFFFAFAF"/>
        <bgColor indexed="64"/>
      </patternFill>
    </fill>
    <fill>
      <patternFill patternType="solid">
        <fgColor theme="0" tint="-0.14999847407452621"/>
        <bgColor indexed="64"/>
      </patternFill>
    </fill>
    <fill>
      <patternFill patternType="solid">
        <fgColor rgb="FF00B0F0"/>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AFBDD"/>
        <bgColor indexed="64"/>
      </patternFill>
    </fill>
    <fill>
      <patternFill patternType="solid">
        <fgColor theme="0"/>
        <bgColor indexed="64"/>
      </patternFill>
    </fill>
    <fill>
      <patternFill patternType="solid">
        <fgColor rgb="FFE0E0E0"/>
        <bgColor indexed="64"/>
      </patternFill>
    </fill>
    <fill>
      <patternFill patternType="solid">
        <fgColor rgb="FF339966"/>
        <bgColor indexed="64"/>
      </patternFill>
    </fill>
    <fill>
      <patternFill patternType="solid">
        <fgColor rgb="FF0000FF"/>
        <bgColor indexed="64"/>
      </patternFill>
    </fill>
    <fill>
      <patternFill patternType="solid">
        <fgColor theme="4"/>
        <bgColor indexed="64"/>
      </patternFill>
    </fill>
    <fill>
      <patternFill patternType="solid">
        <fgColor rgb="FF5B9BD5"/>
        <bgColor indexed="64"/>
      </patternFill>
    </fill>
    <fill>
      <patternFill patternType="solid">
        <fgColor theme="9" tint="-0.249977111117893"/>
        <bgColor indexed="64"/>
      </patternFill>
    </fill>
    <fill>
      <patternFill patternType="solid">
        <fgColor rgb="FFDDDDDD"/>
        <bgColor indexed="64"/>
      </patternFill>
    </fill>
    <fill>
      <patternFill patternType="solid">
        <fgColor theme="9" tint="0.59999389629810485"/>
        <bgColor indexed="64"/>
      </patternFill>
    </fill>
    <fill>
      <patternFill patternType="solid">
        <fgColor rgb="FFFFE0C1"/>
        <bgColor indexed="64"/>
      </patternFill>
    </fill>
    <fill>
      <patternFill patternType="solid">
        <fgColor rgb="FFDBB7FF"/>
        <bgColor indexed="64"/>
      </patternFill>
    </fill>
    <fill>
      <patternFill patternType="solid">
        <fgColor rgb="FFCDECFF"/>
        <bgColor indexed="64"/>
      </patternFill>
    </fill>
    <fill>
      <patternFill patternType="solid">
        <fgColor rgb="FFC2CCFE"/>
        <bgColor indexed="64"/>
      </patternFill>
    </fill>
    <fill>
      <patternFill patternType="solid">
        <fgColor rgb="FFAFEBAF"/>
        <bgColor indexed="64"/>
      </patternFill>
    </fill>
    <fill>
      <patternFill patternType="solid">
        <fgColor rgb="FFEDD7E0"/>
        <bgColor indexed="64"/>
      </patternFill>
    </fill>
    <fill>
      <patternFill patternType="solid">
        <fgColor rgb="FFC9C9FF"/>
        <bgColor indexed="64"/>
      </patternFill>
    </fill>
    <fill>
      <patternFill patternType="solid">
        <fgColor rgb="FF97BAFF"/>
        <bgColor indexed="64"/>
      </patternFill>
    </fill>
    <fill>
      <patternFill patternType="solid">
        <fgColor rgb="FFABFFFF"/>
        <bgColor indexed="64"/>
      </patternFill>
    </fill>
    <fill>
      <patternFill patternType="solid">
        <fgColor rgb="FFFFFF8F"/>
        <bgColor indexed="64"/>
      </patternFill>
    </fill>
    <fill>
      <patternFill patternType="solid">
        <fgColor rgb="FFDFFFD5"/>
        <bgColor indexed="64"/>
      </patternFill>
    </fill>
    <fill>
      <patternFill patternType="solid">
        <fgColor rgb="FFFECBC2"/>
        <bgColor indexed="64"/>
      </patternFill>
    </fill>
    <fill>
      <patternFill patternType="solid">
        <fgColor theme="6" tint="0.79998168889431442"/>
        <bgColor indexed="64"/>
      </patternFill>
    </fill>
    <fill>
      <patternFill patternType="solid">
        <fgColor theme="8" tint="0.39997558519241921"/>
        <bgColor indexed="64"/>
      </patternFill>
    </fill>
    <fill>
      <patternFill patternType="solid">
        <fgColor theme="6" tint="0.39997558519241921"/>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indexed="64"/>
      </left>
      <right style="medium">
        <color rgb="FF000000"/>
      </right>
      <top style="medium">
        <color indexed="64"/>
      </top>
      <bottom style="medium">
        <color indexed="64"/>
      </bottom>
      <diagonal/>
    </border>
    <border>
      <left style="hair">
        <color theme="3"/>
      </left>
      <right style="hair">
        <color theme="3"/>
      </right>
      <top/>
      <bottom style="hair">
        <color theme="3"/>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s>
  <cellStyleXfs count="7">
    <xf numFmtId="0" fontId="0" fillId="0" borderId="0"/>
    <xf numFmtId="0" fontId="4" fillId="0" borderId="0"/>
    <xf numFmtId="9" fontId="6" fillId="0" borderId="0" applyFont="0" applyFill="0" applyBorder="0" applyAlignment="0" applyProtection="0"/>
    <xf numFmtId="0" fontId="6" fillId="0" borderId="0"/>
    <xf numFmtId="0" fontId="12" fillId="0" borderId="0" applyNumberFormat="0" applyFill="0" applyBorder="0" applyAlignment="0" applyProtection="0">
      <alignment vertical="top"/>
      <protection locked="0"/>
    </xf>
    <xf numFmtId="0" fontId="4" fillId="0" borderId="0"/>
    <xf numFmtId="0" fontId="45" fillId="0" borderId="0" applyNumberFormat="0" applyFill="0" applyBorder="0" applyAlignment="0" applyProtection="0"/>
  </cellStyleXfs>
  <cellXfs count="578">
    <xf numFmtId="0" fontId="0" fillId="0" borderId="0" xfId="0"/>
    <xf numFmtId="0" fontId="1" fillId="0" borderId="0" xfId="0" applyFont="1"/>
    <xf numFmtId="0" fontId="3" fillId="2" borderId="1" xfId="0" applyFont="1" applyFill="1" applyBorder="1" applyAlignment="1">
      <alignment vertical="center" wrapText="1"/>
    </xf>
    <xf numFmtId="0" fontId="3" fillId="3" borderId="1" xfId="0" applyFont="1" applyFill="1" applyBorder="1" applyAlignment="1">
      <alignment vertical="center" wrapText="1"/>
    </xf>
    <xf numFmtId="0" fontId="3" fillId="4" borderId="1" xfId="0" applyFont="1" applyFill="1" applyBorder="1" applyAlignment="1">
      <alignment vertical="center" wrapText="1"/>
    </xf>
    <xf numFmtId="0" fontId="1" fillId="0" borderId="1" xfId="0" applyFont="1" applyBorder="1"/>
    <xf numFmtId="0" fontId="3" fillId="5" borderId="1" xfId="0" applyFont="1" applyFill="1" applyBorder="1" applyAlignment="1">
      <alignment vertical="center" wrapText="1"/>
    </xf>
    <xf numFmtId="0" fontId="3" fillId="6" borderId="1" xfId="0" applyFont="1" applyFill="1" applyBorder="1" applyAlignment="1">
      <alignment vertical="center" wrapText="1"/>
    </xf>
    <xf numFmtId="0" fontId="3" fillId="0" borderId="0" xfId="0" applyFont="1" applyAlignment="1">
      <alignment vertical="center" wrapText="1"/>
    </xf>
    <xf numFmtId="0" fontId="5" fillId="11"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0" xfId="0" applyFont="1" applyAlignment="1">
      <alignment horizontal="justify" vertical="center" wrapText="1"/>
    </xf>
    <xf numFmtId="0" fontId="1" fillId="14" borderId="1" xfId="0" applyFont="1" applyFill="1" applyBorder="1" applyAlignment="1">
      <alignment horizontal="justify" vertical="center" wrapText="1"/>
    </xf>
    <xf numFmtId="0" fontId="3" fillId="0" borderId="1" xfId="0" applyFont="1" applyBorder="1" applyAlignment="1" applyProtection="1">
      <alignment horizontal="justify" vertical="center" wrapText="1"/>
    </xf>
    <xf numFmtId="0" fontId="3" fillId="0" borderId="0" xfId="0" applyFont="1" applyBorder="1" applyAlignment="1" applyProtection="1">
      <alignment horizontal="justify" vertical="center" wrapText="1"/>
    </xf>
    <xf numFmtId="0" fontId="5" fillId="0" borderId="0" xfId="0" applyFont="1" applyFill="1" applyBorder="1" applyAlignment="1" applyProtection="1">
      <alignment horizontal="justify" vertical="center" wrapText="1"/>
    </xf>
    <xf numFmtId="9" fontId="1" fillId="0" borderId="1" xfId="2" applyNumberFormat="1" applyFont="1" applyBorder="1" applyAlignment="1">
      <alignment horizontal="center" vertical="center" wrapText="1"/>
    </xf>
    <xf numFmtId="0" fontId="3" fillId="0" borderId="1" xfId="0" applyFont="1" applyBorder="1" applyAlignment="1">
      <alignment horizontal="justify" vertical="center" wrapText="1"/>
    </xf>
    <xf numFmtId="9" fontId="10" fillId="0" borderId="1" xfId="2" applyNumberFormat="1" applyFont="1" applyFill="1" applyBorder="1" applyAlignment="1">
      <alignment horizontal="center" vertical="center" wrapText="1"/>
    </xf>
    <xf numFmtId="9" fontId="10" fillId="0" borderId="1" xfId="2" applyNumberFormat="1" applyFont="1" applyBorder="1" applyAlignment="1">
      <alignment horizontal="center" vertical="center" wrapText="1"/>
    </xf>
    <xf numFmtId="14" fontId="1" fillId="0" borderId="1" xfId="0" applyNumberFormat="1" applyFont="1" applyBorder="1" applyAlignment="1">
      <alignment horizontal="justify" vertical="center" wrapText="1"/>
    </xf>
    <xf numFmtId="0" fontId="0" fillId="0" borderId="1" xfId="0" applyBorder="1" applyAlignment="1">
      <alignment horizontal="center" vertical="center"/>
    </xf>
    <xf numFmtId="0" fontId="0" fillId="0" borderId="0" xfId="0" applyAlignment="1">
      <alignment wrapText="1"/>
    </xf>
    <xf numFmtId="0" fontId="0" fillId="0" borderId="0" xfId="0" applyAlignment="1">
      <alignment vertical="center" wrapText="1"/>
    </xf>
    <xf numFmtId="0" fontId="11" fillId="0" borderId="0" xfId="0" applyFont="1" applyAlignment="1">
      <alignment vertical="center" wrapText="1"/>
    </xf>
    <xf numFmtId="0" fontId="14" fillId="15" borderId="12" xfId="0" applyFont="1" applyFill="1" applyBorder="1" applyAlignment="1">
      <alignment horizontal="center" vertical="center" wrapText="1"/>
    </xf>
    <xf numFmtId="0" fontId="14" fillId="15" borderId="17" xfId="0" applyFont="1" applyFill="1" applyBorder="1" applyAlignment="1">
      <alignment horizontal="center" vertical="center" wrapText="1"/>
    </xf>
    <xf numFmtId="0" fontId="14" fillId="15" borderId="10" xfId="0" applyFont="1" applyFill="1" applyBorder="1" applyAlignment="1">
      <alignment horizontal="center" vertical="center" wrapText="1"/>
    </xf>
    <xf numFmtId="0" fontId="14" fillId="15" borderId="11" xfId="0" applyFont="1" applyFill="1" applyBorder="1" applyAlignment="1">
      <alignment horizontal="center" vertical="center" wrapText="1"/>
    </xf>
    <xf numFmtId="0" fontId="14" fillId="15" borderId="17" xfId="0" applyFont="1" applyFill="1" applyBorder="1" applyAlignment="1">
      <alignment horizontal="justify" vertical="center" wrapText="1"/>
    </xf>
    <xf numFmtId="0" fontId="14" fillId="16" borderId="17" xfId="0" applyFont="1" applyFill="1" applyBorder="1" applyAlignment="1">
      <alignment horizontal="center" vertical="center" wrapText="1"/>
    </xf>
    <xf numFmtId="0" fontId="14" fillId="17" borderId="1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15" borderId="12" xfId="0" applyFont="1" applyFill="1" applyBorder="1" applyAlignment="1">
      <alignment horizontal="justify" vertical="center" wrapText="1"/>
    </xf>
    <xf numFmtId="0" fontId="14" fillId="2" borderId="12" xfId="0" applyFont="1" applyFill="1" applyBorder="1" applyAlignment="1">
      <alignment vertical="center" wrapText="1"/>
    </xf>
    <xf numFmtId="0" fontId="14" fillId="0" borderId="11" xfId="0" applyFont="1" applyBorder="1" applyAlignment="1">
      <alignment horizontal="center" vertical="center" wrapText="1"/>
    </xf>
    <xf numFmtId="0" fontId="14" fillId="0" borderId="11" xfId="0" applyFont="1" applyBorder="1" applyAlignment="1">
      <alignment vertical="center" wrapText="1"/>
    </xf>
    <xf numFmtId="0" fontId="14" fillId="0" borderId="11" xfId="0" applyFont="1" applyFill="1" applyBorder="1" applyAlignment="1">
      <alignment vertical="center" wrapText="1"/>
    </xf>
    <xf numFmtId="0" fontId="14" fillId="15" borderId="18" xfId="0" applyFont="1" applyFill="1" applyBorder="1" applyAlignment="1">
      <alignment horizontal="justify" vertical="center" wrapText="1"/>
    </xf>
    <xf numFmtId="0" fontId="14" fillId="0" borderId="0" xfId="0" applyFont="1" applyFill="1" applyBorder="1" applyAlignment="1">
      <alignment vertical="center" wrapText="1"/>
    </xf>
    <xf numFmtId="0" fontId="0" fillId="0" borderId="0" xfId="0" applyFill="1" applyBorder="1" applyAlignment="1">
      <alignment vertical="center" wrapText="1"/>
    </xf>
    <xf numFmtId="0" fontId="14" fillId="14" borderId="0" xfId="0" applyFont="1" applyFill="1" applyBorder="1" applyAlignment="1">
      <alignment horizontal="center" vertical="center" wrapText="1"/>
    </xf>
    <xf numFmtId="0" fontId="0" fillId="0" borderId="11" xfId="0" applyBorder="1" applyAlignment="1">
      <alignment vertical="center" wrapText="1"/>
    </xf>
    <xf numFmtId="0" fontId="0" fillId="0" borderId="11" xfId="0" applyBorder="1" applyAlignment="1">
      <alignment horizontal="center" vertical="center" wrapText="1"/>
    </xf>
    <xf numFmtId="0" fontId="0" fillId="0" borderId="1" xfId="0" applyBorder="1" applyAlignment="1">
      <alignment vertical="center" wrapText="1"/>
    </xf>
    <xf numFmtId="0" fontId="0" fillId="0" borderId="0" xfId="0" applyBorder="1" applyAlignment="1">
      <alignment vertical="center" wrapText="1"/>
    </xf>
    <xf numFmtId="0" fontId="0" fillId="0" borderId="0" xfId="0" applyBorder="1" applyAlignment="1">
      <alignment horizontal="center" vertical="center" wrapText="1"/>
    </xf>
    <xf numFmtId="0" fontId="0" fillId="9" borderId="1" xfId="0" applyFill="1" applyBorder="1" applyAlignment="1">
      <alignment horizontal="center" vertical="center" wrapText="1"/>
    </xf>
    <xf numFmtId="0" fontId="0" fillId="0" borderId="1" xfId="0" applyBorder="1" applyAlignment="1">
      <alignment horizontal="center" vertical="center" wrapText="1"/>
    </xf>
    <xf numFmtId="0" fontId="0" fillId="0" borderId="5" xfId="0" applyBorder="1" applyAlignment="1">
      <alignment vertical="center" wrapText="1"/>
    </xf>
    <xf numFmtId="0" fontId="17" fillId="5" borderId="19" xfId="0" applyFont="1" applyFill="1" applyBorder="1" applyAlignment="1" applyProtection="1">
      <alignment horizontal="center" vertical="center" wrapText="1"/>
      <protection hidden="1"/>
    </xf>
    <xf numFmtId="0" fontId="13" fillId="0" borderId="0" xfId="0" applyFont="1" applyAlignment="1">
      <alignment wrapText="1"/>
    </xf>
    <xf numFmtId="0" fontId="13" fillId="0" borderId="0" xfId="0" applyFont="1" applyAlignment="1">
      <alignment vertical="center" wrapText="1"/>
    </xf>
    <xf numFmtId="0" fontId="18" fillId="15" borderId="11"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11" xfId="0" applyFont="1" applyBorder="1" applyAlignment="1">
      <alignment vertical="center" wrapText="1"/>
    </xf>
    <xf numFmtId="0" fontId="18" fillId="0" borderId="11" xfId="0" applyFont="1" applyFill="1" applyBorder="1" applyAlignment="1">
      <alignment vertical="center" wrapText="1"/>
    </xf>
    <xf numFmtId="0" fontId="13" fillId="0" borderId="11" xfId="0" applyFont="1" applyBorder="1" applyAlignment="1">
      <alignment vertical="center" wrapText="1"/>
    </xf>
    <xf numFmtId="0" fontId="13" fillId="0" borderId="0" xfId="0" applyFont="1" applyBorder="1" applyAlignment="1">
      <alignment vertical="center" wrapText="1"/>
    </xf>
    <xf numFmtId="0" fontId="13" fillId="9" borderId="1" xfId="0" applyFont="1" applyFill="1" applyBorder="1" applyAlignment="1">
      <alignment horizontal="center" vertical="center" wrapText="1"/>
    </xf>
    <xf numFmtId="0" fontId="13" fillId="0" borderId="1" xfId="0" applyFont="1" applyBorder="1" applyAlignment="1">
      <alignment vertical="center" wrapText="1"/>
    </xf>
    <xf numFmtId="0" fontId="13" fillId="0" borderId="1" xfId="0" applyFont="1" applyFill="1" applyBorder="1" applyAlignment="1">
      <alignment vertical="center" wrapText="1"/>
    </xf>
    <xf numFmtId="0" fontId="0" fillId="0" borderId="0" xfId="0" applyAlignment="1" applyProtection="1"/>
    <xf numFmtId="0" fontId="21" fillId="0" borderId="1" xfId="0" applyFont="1" applyFill="1" applyBorder="1" applyAlignment="1" applyProtection="1">
      <alignment horizontal="justify" vertical="center" wrapText="1"/>
    </xf>
    <xf numFmtId="0" fontId="21" fillId="0" borderId="1" xfId="0" applyFont="1" applyBorder="1" applyAlignment="1" applyProtection="1">
      <alignment horizontal="justify" vertical="center" wrapText="1"/>
    </xf>
    <xf numFmtId="0" fontId="21" fillId="0" borderId="2" xfId="0" applyFont="1" applyFill="1" applyBorder="1" applyAlignment="1" applyProtection="1">
      <alignment horizontal="justify" vertical="center" wrapText="1"/>
    </xf>
    <xf numFmtId="0" fontId="22" fillId="0" borderId="0" xfId="0" applyFont="1" applyAlignment="1">
      <alignment horizontal="left" vertical="center"/>
    </xf>
    <xf numFmtId="0" fontId="8" fillId="14" borderId="9" xfId="0" applyFont="1" applyFill="1" applyBorder="1" applyAlignment="1">
      <alignment horizontal="justify" vertical="center" wrapText="1"/>
    </xf>
    <xf numFmtId="0" fontId="8" fillId="14" borderId="9" xfId="0" applyFont="1" applyFill="1" applyBorder="1" applyAlignment="1">
      <alignment horizontal="center" vertical="center" wrapText="1"/>
    </xf>
    <xf numFmtId="0" fontId="8" fillId="14" borderId="0" xfId="0" applyFont="1" applyFill="1" applyBorder="1" applyAlignment="1">
      <alignment horizontal="center" vertical="center" wrapText="1"/>
    </xf>
    <xf numFmtId="0" fontId="8" fillId="14" borderId="0" xfId="0" applyFont="1" applyFill="1" applyBorder="1" applyAlignment="1">
      <alignment horizontal="justify" vertical="center" wrapText="1"/>
    </xf>
    <xf numFmtId="0" fontId="3" fillId="14" borderId="0" xfId="0" applyFont="1" applyFill="1" applyAlignment="1">
      <alignment horizontal="justify" vertical="center" wrapText="1"/>
    </xf>
    <xf numFmtId="0" fontId="3" fillId="14" borderId="0" xfId="0" applyFont="1" applyFill="1" applyAlignment="1">
      <alignment vertical="center" wrapText="1"/>
    </xf>
    <xf numFmtId="0" fontId="5" fillId="12" borderId="4" xfId="0" applyFont="1" applyFill="1" applyBorder="1" applyAlignment="1" applyProtection="1">
      <alignment horizontal="center" vertical="center" wrapText="1"/>
    </xf>
    <xf numFmtId="0" fontId="5" fillId="12" borderId="4" xfId="0" applyFont="1" applyFill="1" applyBorder="1" applyAlignment="1">
      <alignment horizontal="center" vertical="center" wrapText="1"/>
    </xf>
    <xf numFmtId="0" fontId="2" fillId="21" borderId="0" xfId="0" applyFont="1" applyFill="1" applyBorder="1" applyAlignment="1" applyProtection="1">
      <alignment horizontal="center" vertical="center" wrapText="1"/>
    </xf>
    <xf numFmtId="0" fontId="3" fillId="0" borderId="1"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1" fillId="0" borderId="0" xfId="0" applyFont="1" applyBorder="1"/>
    <xf numFmtId="0" fontId="2" fillId="0" borderId="0" xfId="0" applyFont="1" applyBorder="1" applyAlignment="1"/>
    <xf numFmtId="0" fontId="2" fillId="0" borderId="1" xfId="0" applyFont="1" applyBorder="1" applyAlignment="1"/>
    <xf numFmtId="0" fontId="3" fillId="0" borderId="1" xfId="0" applyFont="1" applyFill="1" applyBorder="1" applyAlignment="1">
      <alignment horizontal="center" vertical="center" wrapText="1"/>
    </xf>
    <xf numFmtId="164" fontId="9" fillId="0" borderId="1" xfId="0" applyNumberFormat="1" applyFont="1" applyBorder="1" applyAlignment="1" applyProtection="1">
      <alignment horizontal="center" vertical="center" wrapText="1"/>
      <protection locked="0"/>
    </xf>
    <xf numFmtId="0" fontId="1" fillId="0" borderId="1" xfId="0" applyFont="1" applyFill="1" applyBorder="1" applyAlignment="1">
      <alignment horizontal="justify" vertical="center" wrapText="1"/>
    </xf>
    <xf numFmtId="15" fontId="1" fillId="0" borderId="4" xfId="0" applyNumberFormat="1" applyFont="1" applyBorder="1" applyAlignment="1">
      <alignment horizontal="center" vertical="center" wrapText="1"/>
    </xf>
    <xf numFmtId="0" fontId="2" fillId="0" borderId="0" xfId="0" applyFont="1"/>
    <xf numFmtId="0" fontId="2" fillId="12" borderId="1" xfId="0" applyFont="1" applyFill="1" applyBorder="1" applyAlignment="1">
      <alignment horizontal="center" vertical="center" wrapText="1"/>
    </xf>
    <xf numFmtId="0" fontId="7" fillId="8" borderId="24"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4"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1" xfId="0" applyFont="1" applyBorder="1" applyAlignment="1">
      <alignment horizontal="justify"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1" fillId="0" borderId="2" xfId="0" applyFont="1" applyBorder="1" applyAlignment="1">
      <alignment horizontal="justify" vertical="center" wrapText="1"/>
    </xf>
    <xf numFmtId="0" fontId="3" fillId="0" borderId="8" xfId="0" applyFont="1" applyBorder="1" applyAlignment="1">
      <alignment horizontal="center" vertical="center" wrapText="1"/>
    </xf>
    <xf numFmtId="1" fontId="1" fillId="0" borderId="1" xfId="0" applyNumberFormat="1" applyFont="1" applyBorder="1" applyAlignment="1">
      <alignment horizontal="center" vertical="center" wrapText="1"/>
    </xf>
    <xf numFmtId="0" fontId="3" fillId="0" borderId="0" xfId="0" applyFont="1" applyAlignment="1">
      <alignment horizontal="center" vertical="center" wrapText="1"/>
    </xf>
    <xf numFmtId="0" fontId="7" fillId="10" borderId="5"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1" fillId="0" borderId="1" xfId="0" applyFont="1" applyFill="1" applyBorder="1" applyAlignment="1">
      <alignment horizontal="center" vertical="center" wrapText="1"/>
    </xf>
    <xf numFmtId="15" fontId="1" fillId="0" borderId="4" xfId="0" applyNumberFormat="1" applyFont="1" applyBorder="1" applyAlignment="1">
      <alignment horizontal="justify" vertical="center" wrapText="1"/>
    </xf>
    <xf numFmtId="0" fontId="0" fillId="0" borderId="0" xfId="0" applyAlignment="1">
      <alignment horizontal="center"/>
    </xf>
    <xf numFmtId="0" fontId="0" fillId="0" borderId="1" xfId="0" applyBorder="1"/>
    <xf numFmtId="0" fontId="0" fillId="0" borderId="1" xfId="0" applyBorder="1" applyAlignment="1">
      <alignment horizontal="center"/>
    </xf>
    <xf numFmtId="0" fontId="5" fillId="10" borderId="0" xfId="0" applyFont="1" applyFill="1" applyBorder="1" applyAlignment="1" applyProtection="1">
      <alignment horizontal="center" vertical="center" wrapText="1"/>
    </xf>
    <xf numFmtId="0" fontId="1" fillId="0" borderId="1" xfId="0" applyFont="1" applyBorder="1" applyAlignment="1">
      <alignment horizontal="center" vertical="center"/>
    </xf>
    <xf numFmtId="9" fontId="1" fillId="0" borderId="1" xfId="0" applyNumberFormat="1" applyFont="1" applyBorder="1" applyAlignment="1">
      <alignment horizontal="center" vertical="center" wrapText="1"/>
    </xf>
    <xf numFmtId="0" fontId="9" fillId="0" borderId="1" xfId="0" applyFont="1" applyBorder="1" applyAlignment="1">
      <alignment horizontal="justify" vertical="center" wrapText="1"/>
    </xf>
    <xf numFmtId="9" fontId="9" fillId="0" borderId="1" xfId="0" applyNumberFormat="1" applyFont="1" applyBorder="1" applyAlignment="1">
      <alignment horizontal="center" vertical="center" wrapText="1"/>
    </xf>
    <xf numFmtId="15" fontId="9" fillId="0" borderId="4" xfId="0" applyNumberFormat="1" applyFont="1" applyBorder="1" applyAlignment="1">
      <alignment horizontal="center" vertical="center" wrapText="1"/>
    </xf>
    <xf numFmtId="0" fontId="3" fillId="0" borderId="1" xfId="0" applyFont="1" applyBorder="1" applyAlignment="1">
      <alignment vertical="center" wrapText="1"/>
    </xf>
    <xf numFmtId="0" fontId="9" fillId="0" borderId="1" xfId="0" applyFont="1" applyFill="1" applyBorder="1" applyAlignment="1">
      <alignment horizontal="justify" vertical="center" wrapText="1"/>
    </xf>
    <xf numFmtId="9" fontId="1" fillId="0" borderId="1" xfId="2" applyFont="1" applyFill="1" applyBorder="1" applyAlignment="1">
      <alignment horizontal="center" vertical="center" wrapText="1"/>
    </xf>
    <xf numFmtId="165" fontId="9" fillId="0" borderId="1" xfId="2" applyNumberFormat="1" applyFont="1" applyFill="1" applyBorder="1" applyAlignment="1">
      <alignment horizontal="center" vertical="center" wrapText="1"/>
    </xf>
    <xf numFmtId="0" fontId="32" fillId="0" borderId="1" xfId="0" applyFont="1" applyBorder="1" applyAlignment="1">
      <alignment horizontal="justify" vertical="center" wrapText="1"/>
    </xf>
    <xf numFmtId="9" fontId="9" fillId="0" borderId="1" xfId="2" applyFont="1" applyFill="1" applyBorder="1" applyAlignment="1">
      <alignment horizontal="center" vertical="center" wrapText="1"/>
    </xf>
    <xf numFmtId="0" fontId="3" fillId="0" borderId="0" xfId="0" applyFont="1" applyBorder="1" applyAlignment="1">
      <alignment vertical="center" wrapText="1"/>
    </xf>
    <xf numFmtId="9" fontId="1" fillId="0" borderId="3" xfId="0" applyNumberFormat="1" applyFont="1" applyBorder="1" applyAlignment="1">
      <alignment horizontal="center" vertical="center" wrapText="1"/>
    </xf>
    <xf numFmtId="15" fontId="1" fillId="0" borderId="2" xfId="0" applyNumberFormat="1" applyFont="1" applyBorder="1" applyAlignment="1">
      <alignment horizontal="center" vertical="center" wrapText="1"/>
    </xf>
    <xf numFmtId="0" fontId="9" fillId="0" borderId="3" xfId="0" applyFont="1" applyBorder="1" applyAlignment="1">
      <alignment horizontal="justify" vertical="center" wrapText="1"/>
    </xf>
    <xf numFmtId="9" fontId="9" fillId="0" borderId="3" xfId="0" applyNumberFormat="1" applyFont="1" applyBorder="1" applyAlignment="1">
      <alignment horizontal="center" vertical="center" wrapText="1"/>
    </xf>
    <xf numFmtId="15" fontId="9" fillId="0" borderId="2" xfId="0" applyNumberFormat="1" applyFont="1" applyBorder="1" applyAlignment="1">
      <alignment horizontal="center" vertical="center" wrapText="1"/>
    </xf>
    <xf numFmtId="0" fontId="3" fillId="0" borderId="3" xfId="0" applyFont="1" applyBorder="1" applyAlignment="1">
      <alignment vertical="center" wrapText="1"/>
    </xf>
    <xf numFmtId="15" fontId="1" fillId="0" borderId="3" xfId="0" applyNumberFormat="1" applyFont="1" applyBorder="1" applyAlignment="1">
      <alignment horizontal="center" vertical="center" wrapText="1"/>
    </xf>
    <xf numFmtId="15" fontId="9" fillId="0" borderId="3" xfId="0" applyNumberFormat="1" applyFont="1" applyBorder="1" applyAlignment="1">
      <alignment horizontal="center" vertical="center" wrapText="1"/>
    </xf>
    <xf numFmtId="0" fontId="33" fillId="26" borderId="1" xfId="0" applyFont="1" applyFill="1" applyBorder="1" applyAlignment="1">
      <alignment horizontal="justify" vertical="center" wrapText="1"/>
    </xf>
    <xf numFmtId="0" fontId="33" fillId="0" borderId="1" xfId="0" applyFont="1" applyBorder="1" applyAlignment="1">
      <alignment horizontal="justify" vertical="center" wrapText="1"/>
    </xf>
    <xf numFmtId="0" fontId="9" fillId="0" borderId="4" xfId="0" applyFont="1" applyBorder="1" applyAlignment="1">
      <alignment horizontal="center" vertical="center" wrapText="1"/>
    </xf>
    <xf numFmtId="0" fontId="32" fillId="0" borderId="4" xfId="0" applyFont="1" applyBorder="1" applyAlignment="1">
      <alignment horizontal="justify" vertical="center" wrapText="1"/>
    </xf>
    <xf numFmtId="0" fontId="1" fillId="0" borderId="0" xfId="0" applyFont="1" applyBorder="1" applyAlignment="1">
      <alignment horizontal="center" vertical="center" wrapText="1"/>
    </xf>
    <xf numFmtId="9" fontId="1" fillId="0" borderId="1" xfId="2" applyFont="1" applyBorder="1" applyAlignment="1">
      <alignment horizontal="center" vertical="center" wrapText="1"/>
    </xf>
    <xf numFmtId="9" fontId="1" fillId="0" borderId="1" xfId="0" applyNumberFormat="1" applyFont="1" applyFill="1" applyBorder="1" applyAlignment="1">
      <alignment horizontal="center" vertical="center" wrapText="1"/>
    </xf>
    <xf numFmtId="14" fontId="1" fillId="0" borderId="4" xfId="0" applyNumberFormat="1" applyFont="1" applyBorder="1" applyAlignment="1">
      <alignment horizontal="justify" vertical="center" wrapText="1"/>
    </xf>
    <xf numFmtId="0" fontId="1" fillId="14" borderId="1" xfId="0" applyFont="1" applyFill="1" applyBorder="1" applyAlignment="1">
      <alignment vertical="center" wrapText="1"/>
    </xf>
    <xf numFmtId="1" fontId="1" fillId="0" borderId="1" xfId="2" applyNumberFormat="1" applyFont="1" applyBorder="1" applyAlignment="1">
      <alignment horizontal="center" vertical="center" wrapText="1"/>
    </xf>
    <xf numFmtId="9" fontId="32" fillId="0" borderId="1" xfId="2" applyNumberFormat="1" applyFont="1" applyFill="1" applyBorder="1" applyAlignment="1">
      <alignment horizontal="center" vertical="center" wrapText="1"/>
    </xf>
    <xf numFmtId="15" fontId="1" fillId="0" borderId="1" xfId="0" applyNumberFormat="1" applyFont="1" applyBorder="1" applyAlignment="1">
      <alignment horizontal="center" vertical="center" wrapText="1"/>
    </xf>
    <xf numFmtId="9" fontId="1" fillId="0" borderId="3" xfId="2" applyNumberFormat="1" applyFont="1" applyFill="1" applyBorder="1" applyAlignment="1">
      <alignment vertical="center" wrapText="1"/>
    </xf>
    <xf numFmtId="9" fontId="32" fillId="0" borderId="1" xfId="2" applyFont="1" applyFill="1" applyBorder="1" applyAlignment="1">
      <alignment horizontal="center" vertical="center" wrapText="1"/>
    </xf>
    <xf numFmtId="0" fontId="1" fillId="0" borderId="1" xfId="0" applyFont="1" applyBorder="1" applyAlignment="1">
      <alignment vertical="center" wrapText="1"/>
    </xf>
    <xf numFmtId="9" fontId="9" fillId="0" borderId="4" xfId="0" applyNumberFormat="1" applyFont="1" applyBorder="1" applyAlignment="1">
      <alignment horizontal="center" vertical="center" wrapText="1"/>
    </xf>
    <xf numFmtId="0" fontId="1" fillId="32" borderId="1" xfId="0" applyFont="1" applyFill="1" applyBorder="1" applyAlignment="1">
      <alignment horizontal="justify"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34" fillId="0" borderId="1" xfId="0" applyFont="1" applyBorder="1" applyAlignment="1">
      <alignment horizontal="center" vertical="center"/>
    </xf>
    <xf numFmtId="0" fontId="9" fillId="0" borderId="1" xfId="0" applyFont="1" applyBorder="1" applyAlignment="1">
      <alignment horizontal="center" vertical="center"/>
    </xf>
    <xf numFmtId="0" fontId="1" fillId="0" borderId="4" xfId="0" applyFont="1" applyFill="1" applyBorder="1" applyAlignment="1">
      <alignment horizontal="center" vertical="center" wrapText="1"/>
    </xf>
    <xf numFmtId="14" fontId="1" fillId="0" borderId="3" xfId="0" applyNumberFormat="1" applyFont="1" applyBorder="1" applyAlignment="1">
      <alignment horizontal="justify" vertical="center" wrapText="1"/>
    </xf>
    <xf numFmtId="0" fontId="1" fillId="0" borderId="3" xfId="0" applyFont="1" applyFill="1" applyBorder="1" applyAlignment="1">
      <alignment horizontal="center" vertical="center" wrapText="1"/>
    </xf>
    <xf numFmtId="0" fontId="14" fillId="0" borderId="0" xfId="0" applyFont="1" applyBorder="1" applyAlignment="1">
      <alignment horizontal="center" vertical="center" wrapText="1"/>
    </xf>
    <xf numFmtId="0" fontId="7" fillId="7"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22" borderId="5" xfId="0" applyFont="1" applyFill="1" applyBorder="1" applyAlignment="1">
      <alignment horizontal="center" vertical="center" wrapText="1"/>
    </xf>
    <xf numFmtId="0" fontId="7" fillId="22" borderId="9" xfId="0" applyFont="1" applyFill="1" applyBorder="1" applyAlignment="1">
      <alignment horizontal="center" vertical="center" wrapText="1"/>
    </xf>
    <xf numFmtId="0" fontId="7" fillId="22" borderId="7" xfId="0" applyFont="1" applyFill="1" applyBorder="1" applyAlignment="1">
      <alignment horizontal="center" vertical="center" wrapText="1"/>
    </xf>
    <xf numFmtId="0" fontId="7" fillId="22" borderId="6" xfId="0" applyFont="1" applyFill="1" applyBorder="1" applyAlignment="1">
      <alignment horizontal="center" vertical="center" wrapText="1"/>
    </xf>
    <xf numFmtId="0" fontId="21" fillId="0" borderId="1" xfId="0" applyFont="1" applyFill="1" applyBorder="1" applyAlignment="1" applyProtection="1">
      <alignment horizontal="justify" vertical="center" wrapText="1"/>
      <protection locked="0"/>
    </xf>
    <xf numFmtId="0" fontId="17" fillId="5" borderId="19" xfId="0" applyFont="1" applyFill="1" applyBorder="1" applyAlignment="1" applyProtection="1">
      <alignment horizontal="center" vertical="center" wrapText="1"/>
      <protection locked="0" hidden="1"/>
    </xf>
    <xf numFmtId="0" fontId="21" fillId="0" borderId="2" xfId="0" applyFont="1" applyFill="1" applyBorder="1" applyAlignment="1" applyProtection="1">
      <alignment horizontal="justify" vertical="center" wrapText="1"/>
      <protection locked="0"/>
    </xf>
    <xf numFmtId="0" fontId="11" fillId="0" borderId="1" xfId="0" applyFont="1" applyBorder="1"/>
    <xf numFmtId="0" fontId="11" fillId="0" borderId="0" xfId="0" applyFont="1"/>
    <xf numFmtId="0" fontId="11" fillId="26" borderId="1" xfId="0" applyFont="1" applyFill="1" applyBorder="1" applyAlignment="1">
      <alignment horizontal="center" vertical="center" wrapText="1"/>
    </xf>
    <xf numFmtId="0" fontId="11" fillId="26" borderId="1" xfId="0" applyFont="1" applyFill="1" applyBorder="1" applyAlignment="1">
      <alignment horizontal="center"/>
    </xf>
    <xf numFmtId="0" fontId="1" fillId="13" borderId="1" xfId="0" applyFont="1" applyFill="1" applyBorder="1" applyAlignment="1" applyProtection="1">
      <alignment horizontal="justify" vertical="center" wrapText="1"/>
      <protection locked="0"/>
    </xf>
    <xf numFmtId="0" fontId="2" fillId="25" borderId="1" xfId="0" applyFont="1" applyFill="1" applyBorder="1" applyAlignment="1" applyProtection="1">
      <alignment horizontal="center" vertical="center" wrapText="1"/>
      <protection locked="0"/>
    </xf>
    <xf numFmtId="0" fontId="1" fillId="0" borderId="0" xfId="0" applyFont="1" applyBorder="1" applyAlignment="1" applyProtection="1">
      <alignment horizontal="center" vertical="center" wrapText="1"/>
      <protection locked="0"/>
    </xf>
    <xf numFmtId="0" fontId="36" fillId="0" borderId="1" xfId="0" applyFont="1" applyFill="1" applyBorder="1" applyAlignment="1" applyProtection="1">
      <alignment horizontal="center" vertical="center" wrapText="1"/>
      <protection locked="0"/>
    </xf>
    <xf numFmtId="0" fontId="37" fillId="0" borderId="1" xfId="0" applyFont="1" applyBorder="1" applyAlignment="1" applyProtection="1">
      <alignment horizontal="center" vertical="center"/>
      <protection locked="0"/>
    </xf>
    <xf numFmtId="0" fontId="37" fillId="0" borderId="1" xfId="0" applyFont="1" applyBorder="1" applyAlignment="1" applyProtection="1">
      <alignment horizontal="center" vertical="center"/>
    </xf>
    <xf numFmtId="0" fontId="3" fillId="0" borderId="0" xfId="0" applyFont="1" applyAlignment="1">
      <alignment horizontal="center" vertical="center" wrapText="1"/>
    </xf>
    <xf numFmtId="0" fontId="0" fillId="0" borderId="1" xfId="0" applyBorder="1" applyAlignment="1">
      <alignment horizontal="left" vertical="center" wrapText="1"/>
    </xf>
    <xf numFmtId="0" fontId="11" fillId="35" borderId="1" xfId="0" applyFont="1" applyFill="1" applyBorder="1" applyAlignment="1">
      <alignment horizontal="center" vertical="center" wrapText="1"/>
    </xf>
    <xf numFmtId="0" fontId="5" fillId="0" borderId="1" xfId="0" applyFont="1" applyBorder="1" applyAlignment="1">
      <alignment horizontal="left" vertical="center" wrapText="1"/>
    </xf>
    <xf numFmtId="0" fontId="0" fillId="0" borderId="1" xfId="0" applyBorder="1" applyAlignment="1">
      <alignment vertical="center"/>
    </xf>
    <xf numFmtId="0" fontId="0" fillId="0" borderId="1" xfId="0" applyBorder="1" applyAlignment="1">
      <alignment horizontal="left" vertical="center"/>
    </xf>
    <xf numFmtId="0" fontId="0" fillId="0" borderId="1" xfId="0" applyFill="1" applyBorder="1" applyAlignment="1">
      <alignment horizontal="center" vertical="center"/>
    </xf>
    <xf numFmtId="0" fontId="0" fillId="0" borderId="1" xfId="0" applyFill="1" applyBorder="1" applyAlignment="1">
      <alignment vertical="center"/>
    </xf>
    <xf numFmtId="0" fontId="0" fillId="0" borderId="1" xfId="0" applyFill="1" applyBorder="1" applyAlignment="1">
      <alignment horizontal="left" vertical="center"/>
    </xf>
    <xf numFmtId="0" fontId="11" fillId="35" borderId="1" xfId="0" applyFont="1" applyFill="1" applyBorder="1" applyAlignment="1">
      <alignment horizontal="center" vertical="center"/>
    </xf>
    <xf numFmtId="0" fontId="9" fillId="0" borderId="1"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left" vertical="center" wrapText="1"/>
      <protection locked="0"/>
    </xf>
    <xf numFmtId="0" fontId="9" fillId="0" borderId="1" xfId="0" applyFont="1" applyFill="1" applyBorder="1" applyAlignment="1" applyProtection="1">
      <alignment horizontal="justify" vertical="center" wrapText="1"/>
      <protection locked="0"/>
    </xf>
    <xf numFmtId="164" fontId="9" fillId="0" borderId="1" xfId="0" applyNumberFormat="1" applyFont="1" applyBorder="1" applyAlignment="1" applyProtection="1">
      <alignment horizontal="center" vertical="center" wrapText="1"/>
      <protection locked="0"/>
    </xf>
    <xf numFmtId="0" fontId="1" fillId="0" borderId="1" xfId="0" applyFont="1" applyFill="1" applyBorder="1" applyAlignment="1" applyProtection="1">
      <alignment horizontal="justify" vertical="center" wrapText="1"/>
      <protection locked="0"/>
    </xf>
    <xf numFmtId="14" fontId="1" fillId="0" borderId="1" xfId="0" applyNumberFormat="1" applyFont="1" applyBorder="1" applyAlignment="1" applyProtection="1">
      <alignment horizontal="center" vertical="center" wrapText="1"/>
      <protection locked="0"/>
    </xf>
    <xf numFmtId="0" fontId="5" fillId="0" borderId="6" xfId="0" applyFont="1" applyBorder="1" applyAlignment="1">
      <alignment vertical="center" wrapText="1"/>
    </xf>
    <xf numFmtId="0" fontId="32" fillId="0" borderId="1" xfId="0" applyFont="1" applyBorder="1" applyAlignment="1" applyProtection="1">
      <alignment horizontal="justify" vertical="center" wrapText="1"/>
      <protection locked="0"/>
    </xf>
    <xf numFmtId="0" fontId="0" fillId="0" borderId="0" xfId="0" applyAlignment="1">
      <alignment vertical="center" wrapText="1"/>
    </xf>
    <xf numFmtId="0" fontId="0" fillId="0" borderId="1" xfId="0" applyBorder="1" applyAlignment="1">
      <alignment horizontal="center" vertical="center" wrapText="1"/>
    </xf>
    <xf numFmtId="0" fontId="11" fillId="35" borderId="1" xfId="0" applyFont="1" applyFill="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vertical="center" wrapText="1"/>
    </xf>
    <xf numFmtId="0" fontId="5" fillId="0" borderId="7" xfId="0" applyFont="1" applyBorder="1" applyAlignment="1">
      <alignment vertical="center" wrapText="1"/>
    </xf>
    <xf numFmtId="0" fontId="5" fillId="0" borderId="6" xfId="0" applyFont="1" applyBorder="1" applyAlignment="1">
      <alignment vertical="center" wrapText="1"/>
    </xf>
    <xf numFmtId="0" fontId="5" fillId="0" borderId="5" xfId="0" applyFont="1" applyBorder="1" applyAlignment="1">
      <alignment vertical="center" wrapText="1"/>
    </xf>
    <xf numFmtId="0" fontId="1" fillId="0" borderId="1" xfId="0" applyFont="1" applyBorder="1" applyAlignment="1" applyProtection="1">
      <alignment horizontal="center" vertical="center" wrapText="1"/>
      <protection locked="0"/>
    </xf>
    <xf numFmtId="1" fontId="35" fillId="0" borderId="1" xfId="0" applyNumberFormat="1" applyFont="1" applyBorder="1" applyAlignment="1" applyProtection="1">
      <alignment horizontal="center" vertical="center" wrapText="1"/>
    </xf>
    <xf numFmtId="0" fontId="36" fillId="0" borderId="1" xfId="0" applyFont="1" applyBorder="1" applyAlignment="1" applyProtection="1">
      <alignment horizontal="center" vertical="center" wrapText="1"/>
    </xf>
    <xf numFmtId="0" fontId="36"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xf>
    <xf numFmtId="0" fontId="1" fillId="0" borderId="1" xfId="0" applyFont="1" applyFill="1" applyBorder="1" applyAlignment="1" applyProtection="1">
      <alignment horizontal="center" vertical="center" wrapText="1"/>
      <protection locked="0"/>
    </xf>
    <xf numFmtId="0" fontId="2" fillId="12" borderId="1" xfId="0" applyFont="1" applyFill="1" applyBorder="1" applyAlignment="1" applyProtection="1">
      <alignment horizontal="center" vertical="center" wrapText="1"/>
      <protection locked="0"/>
    </xf>
    <xf numFmtId="0" fontId="1" fillId="0" borderId="1" xfId="0" applyFont="1" applyBorder="1" applyAlignment="1" applyProtection="1">
      <alignment horizontal="justify" vertical="center" wrapText="1"/>
      <protection locked="0"/>
    </xf>
    <xf numFmtId="0" fontId="0" fillId="0" borderId="0" xfId="0" applyAlignment="1">
      <alignment vertical="center"/>
    </xf>
    <xf numFmtId="0" fontId="11" fillId="0" borderId="1" xfId="0" applyFont="1" applyBorder="1" applyAlignment="1">
      <alignment vertical="center"/>
    </xf>
    <xf numFmtId="0" fontId="11" fillId="0" borderId="1" xfId="0" applyFont="1" applyBorder="1" applyAlignment="1">
      <alignment vertical="center" wrapText="1"/>
    </xf>
    <xf numFmtId="0" fontId="11" fillId="0" borderId="1" xfId="0" applyFont="1" applyBorder="1" applyAlignment="1">
      <alignment horizontal="center" vertical="center"/>
    </xf>
    <xf numFmtId="0" fontId="11" fillId="0" borderId="6" xfId="0" applyFont="1" applyBorder="1" applyAlignment="1">
      <alignment vertical="center"/>
    </xf>
    <xf numFmtId="0" fontId="0" fillId="0" borderId="6" xfId="0" applyBorder="1" applyAlignment="1">
      <alignment vertical="center"/>
    </xf>
    <xf numFmtId="0" fontId="0" fillId="0" borderId="6" xfId="0" applyBorder="1" applyAlignment="1">
      <alignment vertical="center" wrapText="1"/>
    </xf>
    <xf numFmtId="0" fontId="11" fillId="0" borderId="1" xfId="0" applyFont="1" applyBorder="1" applyAlignment="1">
      <alignment horizontal="center" vertical="center" wrapText="1"/>
    </xf>
    <xf numFmtId="0" fontId="0" fillId="0" borderId="21" xfId="0" applyBorder="1" applyAlignment="1">
      <alignment vertical="center" wrapText="1"/>
    </xf>
    <xf numFmtId="0" fontId="11" fillId="0" borderId="6" xfId="0" applyFont="1" applyBorder="1" applyAlignment="1">
      <alignment vertical="center" wrapText="1"/>
    </xf>
    <xf numFmtId="0" fontId="11" fillId="14" borderId="6" xfId="0" applyFont="1" applyFill="1" applyBorder="1" applyAlignment="1">
      <alignment vertical="center" wrapText="1"/>
    </xf>
    <xf numFmtId="0" fontId="1" fillId="0" borderId="0" xfId="0" applyFont="1" applyAlignment="1" applyProtection="1">
      <alignment vertical="center" wrapText="1"/>
      <protection locked="0"/>
    </xf>
    <xf numFmtId="0" fontId="1" fillId="0" borderId="0" xfId="0" applyFont="1" applyAlignment="1" applyProtection="1">
      <alignment horizontal="justify" vertical="center" wrapText="1"/>
      <protection locked="0"/>
    </xf>
    <xf numFmtId="0" fontId="1" fillId="0" borderId="0" xfId="0" applyFont="1" applyAlignment="1" applyProtection="1">
      <alignment horizontal="center" vertical="center" wrapText="1"/>
      <protection locked="0"/>
    </xf>
    <xf numFmtId="0" fontId="27" fillId="0" borderId="0" xfId="0" applyFont="1" applyAlignment="1" applyProtection="1">
      <alignment horizontal="left" vertical="center"/>
      <protection locked="0"/>
    </xf>
    <xf numFmtId="0" fontId="2" fillId="36" borderId="2" xfId="0" applyFont="1" applyFill="1" applyBorder="1" applyAlignment="1">
      <alignment horizontal="center" vertical="center" wrapText="1"/>
    </xf>
    <xf numFmtId="0" fontId="2" fillId="14" borderId="0" xfId="0" applyFont="1" applyFill="1" applyBorder="1" applyAlignment="1" applyProtection="1">
      <alignment horizontal="justify" vertical="center" wrapText="1"/>
      <protection locked="0"/>
    </xf>
    <xf numFmtId="0" fontId="2" fillId="14" borderId="0" xfId="0" applyFont="1" applyFill="1" applyBorder="1" applyAlignment="1" applyProtection="1">
      <alignment horizontal="center" vertical="center" wrapText="1"/>
      <protection locked="0"/>
    </xf>
    <xf numFmtId="0" fontId="0" fillId="0" borderId="0" xfId="0" applyFont="1" applyProtection="1">
      <protection locked="0"/>
    </xf>
    <xf numFmtId="9" fontId="1" fillId="0" borderId="1" xfId="0" applyNumberFormat="1" applyFont="1" applyBorder="1" applyAlignment="1" applyProtection="1">
      <alignment horizontal="center" vertical="center" wrapText="1"/>
      <protection locked="0"/>
    </xf>
    <xf numFmtId="0" fontId="0" fillId="0" borderId="1" xfId="0" applyFont="1" applyBorder="1" applyAlignment="1" applyProtection="1">
      <alignment horizontal="center" vertical="center"/>
      <protection locked="0"/>
    </xf>
    <xf numFmtId="0" fontId="0" fillId="0" borderId="1" xfId="0" applyFont="1" applyBorder="1" applyAlignment="1" applyProtection="1">
      <alignment horizontal="center" vertical="center"/>
    </xf>
    <xf numFmtId="0" fontId="2" fillId="11" borderId="1" xfId="0" applyFont="1" applyFill="1" applyBorder="1" applyAlignment="1">
      <alignment horizontal="center" vertical="center" wrapText="1"/>
    </xf>
    <xf numFmtId="0" fontId="43" fillId="0" borderId="11" xfId="0" applyFont="1" applyBorder="1" applyAlignment="1">
      <alignment horizontal="left" vertical="center" wrapText="1"/>
    </xf>
    <xf numFmtId="0" fontId="3" fillId="0" borderId="1" xfId="0" applyFont="1" applyBorder="1" applyAlignment="1">
      <alignment horizontal="center" vertical="center" wrapText="1"/>
    </xf>
    <xf numFmtId="0" fontId="4" fillId="0" borderId="1" xfId="0" applyFont="1" applyBorder="1" applyAlignment="1" applyProtection="1">
      <alignment horizontal="center" vertical="center" wrapText="1"/>
      <protection locked="0"/>
    </xf>
    <xf numFmtId="0" fontId="4" fillId="0" borderId="1" xfId="0" applyFont="1" applyBorder="1" applyAlignment="1" applyProtection="1">
      <alignment horizontal="justify" vertical="center" wrapText="1"/>
      <protection locked="0"/>
    </xf>
    <xf numFmtId="0" fontId="3" fillId="0" borderId="1" xfId="0" applyFont="1" applyBorder="1" applyAlignment="1" applyProtection="1">
      <alignment horizontal="center" vertical="center" wrapText="1"/>
      <protection locked="0"/>
    </xf>
    <xf numFmtId="0" fontId="3" fillId="0" borderId="1" xfId="0" applyFont="1" applyBorder="1" applyAlignment="1" applyProtection="1">
      <alignment horizontal="left" vertical="center" wrapText="1"/>
      <protection locked="0"/>
    </xf>
    <xf numFmtId="14" fontId="3" fillId="0" borderId="1" xfId="0" applyNumberFormat="1"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0" borderId="1" xfId="0" applyFont="1" applyBorder="1" applyAlignment="1" applyProtection="1">
      <alignment horizontal="justify" vertical="center" wrapText="1"/>
      <protection locked="0"/>
    </xf>
    <xf numFmtId="0" fontId="9" fillId="0" borderId="4" xfId="0" applyFont="1" applyFill="1" applyBorder="1" applyAlignment="1" applyProtection="1">
      <alignment vertical="top" wrapText="1"/>
      <protection locked="0"/>
    </xf>
    <xf numFmtId="0" fontId="9" fillId="0" borderId="1" xfId="0" applyFont="1" applyFill="1" applyBorder="1" applyAlignment="1" applyProtection="1">
      <alignment vertical="top" wrapText="1"/>
      <protection locked="0"/>
    </xf>
    <xf numFmtId="0" fontId="9" fillId="0" borderId="3" xfId="0" applyFont="1" applyFill="1" applyBorder="1" applyAlignment="1" applyProtection="1">
      <alignment vertical="top" wrapText="1"/>
      <protection locked="0"/>
    </xf>
    <xf numFmtId="0" fontId="9" fillId="0" borderId="1" xfId="0" applyFont="1" applyFill="1" applyBorder="1" applyAlignment="1" applyProtection="1">
      <alignment vertical="center" wrapText="1"/>
      <protection locked="0"/>
    </xf>
    <xf numFmtId="164" fontId="9" fillId="0" borderId="1" xfId="0" applyNumberFormat="1" applyFont="1" applyFill="1" applyBorder="1" applyAlignment="1" applyProtection="1">
      <alignment horizontal="center" vertical="center" wrapText="1"/>
      <protection locked="0"/>
    </xf>
    <xf numFmtId="0" fontId="9" fillId="14" borderId="1" xfId="0" applyFont="1" applyFill="1" applyBorder="1" applyAlignment="1">
      <alignment vertical="center" wrapText="1"/>
    </xf>
    <xf numFmtId="9" fontId="4" fillId="0" borderId="1" xfId="0" applyNumberFormat="1" applyFont="1" applyBorder="1" applyAlignment="1" applyProtection="1">
      <alignment vertical="center" wrapText="1"/>
      <protection locked="0"/>
    </xf>
    <xf numFmtId="0" fontId="32" fillId="0" borderId="1" xfId="0" applyFont="1" applyFill="1" applyBorder="1" applyAlignment="1" applyProtection="1">
      <alignment vertical="center" wrapText="1"/>
      <protection locked="0"/>
    </xf>
    <xf numFmtId="164" fontId="9" fillId="0" borderId="1" xfId="0" applyNumberFormat="1" applyFont="1" applyFill="1" applyBorder="1" applyAlignment="1" applyProtection="1">
      <alignment vertical="center" wrapText="1"/>
      <protection locked="0"/>
    </xf>
    <xf numFmtId="0" fontId="9" fillId="14" borderId="1" xfId="0" applyFont="1" applyFill="1" applyBorder="1" applyAlignment="1" applyProtection="1">
      <alignment horizontal="justify" vertical="center" wrapText="1"/>
      <protection locked="0"/>
    </xf>
    <xf numFmtId="0" fontId="1" fillId="14" borderId="1" xfId="0" applyFont="1" applyFill="1" applyBorder="1" applyAlignment="1" applyProtection="1">
      <alignment horizontal="justify" vertical="center" wrapText="1"/>
      <protection locked="0"/>
    </xf>
    <xf numFmtId="164" fontId="9" fillId="14" borderId="1" xfId="0" applyNumberFormat="1" applyFont="1" applyFill="1" applyBorder="1" applyAlignment="1" applyProtection="1">
      <alignment horizontal="center" vertical="center" wrapText="1"/>
      <protection locked="0"/>
    </xf>
    <xf numFmtId="9" fontId="4" fillId="0" borderId="1" xfId="0" applyNumberFormat="1" applyFont="1" applyBorder="1" applyAlignment="1" applyProtection="1">
      <alignment horizontal="center" vertical="center" wrapText="1"/>
      <protection locked="0"/>
    </xf>
    <xf numFmtId="0" fontId="9" fillId="14" borderId="1" xfId="0" applyFont="1" applyFill="1" applyBorder="1" applyAlignment="1">
      <alignment horizontal="center" vertical="center" wrapText="1"/>
    </xf>
    <xf numFmtId="0" fontId="9" fillId="0" borderId="1" xfId="0" applyFont="1" applyBorder="1" applyAlignment="1" applyProtection="1">
      <alignment horizontal="justify" vertical="center" wrapText="1"/>
      <protection locked="0"/>
    </xf>
    <xf numFmtId="0" fontId="1" fillId="0" borderId="1" xfId="0" applyFont="1" applyBorder="1" applyAlignment="1" applyProtection="1">
      <alignment horizontal="justify" vertical="center" wrapText="1"/>
      <protection locked="0"/>
    </xf>
    <xf numFmtId="0" fontId="1" fillId="0" borderId="1" xfId="0" applyFont="1" applyBorder="1" applyAlignment="1" applyProtection="1">
      <alignment horizontal="center" vertical="center" wrapText="1"/>
    </xf>
    <xf numFmtId="0" fontId="2" fillId="12" borderId="1" xfId="0" applyFont="1" applyFill="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22" fillId="0" borderId="0" xfId="0" applyFont="1" applyAlignment="1">
      <alignment horizontal="left" vertical="center"/>
    </xf>
    <xf numFmtId="0" fontId="1" fillId="0" borderId="1" xfId="0" applyFont="1" applyBorder="1" applyAlignment="1" applyProtection="1">
      <alignment horizontal="justify" vertical="center" wrapText="1"/>
      <protection locked="0"/>
    </xf>
    <xf numFmtId="0" fontId="1" fillId="0" borderId="1"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14" fontId="3" fillId="0" borderId="1" xfId="0" applyNumberFormat="1" applyFont="1" applyBorder="1" applyAlignment="1" applyProtection="1">
      <alignment horizontal="center" vertical="center" wrapText="1"/>
      <protection locked="0"/>
    </xf>
    <xf numFmtId="0" fontId="30" fillId="9" borderId="10" xfId="0" applyFont="1" applyFill="1" applyBorder="1" applyAlignment="1">
      <alignment horizontal="center" vertical="center" wrapText="1"/>
    </xf>
    <xf numFmtId="0" fontId="30" fillId="9" borderId="46" xfId="0" applyFont="1" applyFill="1" applyBorder="1" applyAlignment="1">
      <alignment horizontal="center" vertical="center" textRotation="90" wrapText="1"/>
    </xf>
    <xf numFmtId="0" fontId="30" fillId="9" borderId="53" xfId="0" applyFont="1" applyFill="1" applyBorder="1" applyAlignment="1">
      <alignment horizontal="center" vertical="center" textRotation="90" wrapText="1"/>
    </xf>
    <xf numFmtId="0" fontId="30" fillId="9" borderId="47" xfId="0" applyFont="1" applyFill="1" applyBorder="1" applyAlignment="1">
      <alignment horizontal="center" vertical="center" textRotation="90" wrapText="1"/>
    </xf>
    <xf numFmtId="0" fontId="30" fillId="9" borderId="48" xfId="0" applyFont="1" applyFill="1" applyBorder="1" applyAlignment="1">
      <alignment horizontal="center" vertical="center" textRotation="90" wrapText="1"/>
    </xf>
    <xf numFmtId="9" fontId="1" fillId="0" borderId="1" xfId="0" applyNumberFormat="1" applyFont="1" applyBorder="1" applyAlignment="1" applyProtection="1">
      <alignment horizontal="center" vertical="center" wrapText="1"/>
      <protection locked="0"/>
    </xf>
    <xf numFmtId="0" fontId="45" fillId="0" borderId="1" xfId="6" applyBorder="1" applyAlignment="1" applyProtection="1">
      <alignment horizontal="justify" vertical="center" wrapText="1"/>
      <protection locked="0"/>
    </xf>
    <xf numFmtId="0" fontId="3" fillId="0" borderId="1" xfId="0" applyFont="1" applyBorder="1" applyAlignment="1" applyProtection="1">
      <alignment vertical="center" wrapText="1"/>
      <protection locked="0"/>
    </xf>
    <xf numFmtId="9" fontId="1" fillId="0" borderId="1" xfId="2" applyFont="1" applyBorder="1" applyAlignment="1" applyProtection="1">
      <alignment horizontal="center" vertical="center" wrapText="1"/>
      <protection locked="0"/>
    </xf>
    <xf numFmtId="14" fontId="1" fillId="0" borderId="1" xfId="0" applyNumberFormat="1" applyFont="1" applyBorder="1" applyAlignment="1" applyProtection="1">
      <alignment horizontal="center" vertical="center" wrapText="1"/>
      <protection locked="0"/>
    </xf>
    <xf numFmtId="0" fontId="34" fillId="0" borderId="0" xfId="0" applyFont="1"/>
    <xf numFmtId="0" fontId="46" fillId="0" borderId="0" xfId="0" applyFont="1"/>
    <xf numFmtId="9" fontId="1" fillId="0" borderId="1" xfId="2" applyFont="1" applyBorder="1" applyAlignment="1" applyProtection="1">
      <alignment horizontal="justify" vertical="center" wrapText="1"/>
      <protection locked="0"/>
    </xf>
    <xf numFmtId="0" fontId="30" fillId="9" borderId="56" xfId="0" applyFont="1" applyFill="1" applyBorder="1" applyAlignment="1">
      <alignment horizontal="center" vertical="center" textRotation="90" wrapText="1"/>
    </xf>
    <xf numFmtId="0" fontId="30" fillId="9" borderId="53" xfId="0" applyFont="1" applyFill="1" applyBorder="1" applyAlignment="1">
      <alignment horizontal="center" vertical="center" textRotation="90" wrapText="1"/>
    </xf>
    <xf numFmtId="0" fontId="31" fillId="14" borderId="54" xfId="0" applyFont="1" applyFill="1" applyBorder="1" applyAlignment="1">
      <alignment horizontal="center" vertical="center" wrapText="1"/>
    </xf>
    <xf numFmtId="0" fontId="31" fillId="14" borderId="7" xfId="0" applyFont="1" applyFill="1" applyBorder="1" applyAlignment="1">
      <alignment horizontal="center" vertical="center" wrapText="1"/>
    </xf>
    <xf numFmtId="0" fontId="31" fillId="14" borderId="6" xfId="0" applyFont="1" applyFill="1" applyBorder="1" applyAlignment="1">
      <alignment horizontal="center" vertical="center" wrapText="1"/>
    </xf>
    <xf numFmtId="0" fontId="31" fillId="0" borderId="5"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55" xfId="0" applyFont="1" applyBorder="1" applyAlignment="1">
      <alignment horizontal="center" vertical="center" wrapText="1"/>
    </xf>
    <xf numFmtId="0" fontId="31" fillId="0" borderId="54" xfId="0" applyFont="1" applyBorder="1" applyAlignment="1">
      <alignment horizontal="center" vertical="center" wrapText="1"/>
    </xf>
    <xf numFmtId="0" fontId="31" fillId="0" borderId="6" xfId="0" applyFont="1" applyBorder="1" applyAlignment="1">
      <alignment horizontal="center" vertical="center" wrapText="1"/>
    </xf>
    <xf numFmtId="0" fontId="31" fillId="14" borderId="51" xfId="0" applyFont="1" applyFill="1" applyBorder="1" applyAlignment="1">
      <alignment horizontal="center" vertical="center" wrapText="1"/>
    </xf>
    <xf numFmtId="0" fontId="31" fillId="14" borderId="1" xfId="0" applyFont="1" applyFill="1" applyBorder="1" applyAlignment="1">
      <alignment horizontal="center" vertical="center" wrapText="1"/>
    </xf>
    <xf numFmtId="0" fontId="31" fillId="0" borderId="1" xfId="0" applyFont="1" applyBorder="1" applyAlignment="1">
      <alignment horizontal="center" vertical="center" wrapText="1"/>
    </xf>
    <xf numFmtId="0" fontId="30" fillId="9" borderId="10" xfId="0" applyFont="1" applyFill="1" applyBorder="1" applyAlignment="1">
      <alignment horizontal="center" vertical="center" textRotation="90" wrapText="1"/>
    </xf>
    <xf numFmtId="0" fontId="31" fillId="0" borderId="37" xfId="0" applyFont="1" applyBorder="1" applyAlignment="1">
      <alignment horizontal="center" vertical="center" wrapText="1"/>
    </xf>
    <xf numFmtId="0" fontId="31" fillId="0" borderId="1" xfId="0" applyFont="1" applyBorder="1" applyAlignment="1">
      <alignment horizontal="left" vertical="center" wrapText="1"/>
    </xf>
    <xf numFmtId="0" fontId="31" fillId="0" borderId="37" xfId="0" applyFont="1" applyBorder="1" applyAlignment="1">
      <alignment horizontal="left" vertical="center" wrapText="1"/>
    </xf>
    <xf numFmtId="0" fontId="31" fillId="0" borderId="6" xfId="0" applyFont="1" applyBorder="1" applyAlignment="1">
      <alignment horizontal="left" vertical="center" wrapText="1"/>
    </xf>
    <xf numFmtId="0" fontId="31" fillId="0" borderId="38" xfId="0" applyFont="1" applyBorder="1" applyAlignment="1">
      <alignment horizontal="center" vertical="center" wrapText="1"/>
    </xf>
    <xf numFmtId="0" fontId="31" fillId="0" borderId="39" xfId="0" applyFont="1" applyBorder="1" applyAlignment="1">
      <alignment horizontal="center" vertical="center" wrapText="1"/>
    </xf>
    <xf numFmtId="0" fontId="31" fillId="0" borderId="45" xfId="0" applyFont="1" applyBorder="1" applyAlignment="1">
      <alignment horizontal="center" vertical="center" wrapText="1"/>
    </xf>
    <xf numFmtId="0" fontId="31" fillId="14" borderId="52" xfId="0" applyFont="1" applyFill="1" applyBorder="1" applyAlignment="1">
      <alignment horizontal="center" vertical="center" wrapText="1"/>
    </xf>
    <xf numFmtId="0" fontId="31" fillId="14" borderId="38" xfId="0" applyFont="1" applyFill="1" applyBorder="1" applyAlignment="1">
      <alignment horizontal="center" vertical="center" wrapText="1"/>
    </xf>
    <xf numFmtId="0" fontId="31" fillId="0" borderId="49" xfId="0" applyFont="1" applyBorder="1" applyAlignment="1">
      <alignment horizontal="center" vertical="center" wrapText="1"/>
    </xf>
    <xf numFmtId="0" fontId="31" fillId="0" borderId="33" xfId="0" applyFont="1" applyBorder="1" applyAlignment="1">
      <alignment horizontal="center" vertical="center" wrapText="1"/>
    </xf>
    <xf numFmtId="0" fontId="31" fillId="0" borderId="34" xfId="0" applyFont="1" applyBorder="1" applyAlignment="1">
      <alignment horizontal="center" vertical="center" wrapText="1"/>
    </xf>
    <xf numFmtId="0" fontId="30" fillId="9" borderId="32" xfId="0" applyFont="1" applyFill="1" applyBorder="1" applyAlignment="1">
      <alignment horizontal="center" vertical="center" wrapText="1"/>
    </xf>
    <xf numFmtId="0" fontId="30" fillId="9" borderId="35" xfId="0" applyFont="1" applyFill="1" applyBorder="1" applyAlignment="1">
      <alignment horizontal="center" vertical="center" wrapText="1"/>
    </xf>
    <xf numFmtId="0" fontId="30" fillId="9" borderId="36" xfId="0" applyFont="1" applyFill="1" applyBorder="1" applyAlignment="1">
      <alignment horizontal="center" vertical="center" wrapText="1"/>
    </xf>
    <xf numFmtId="0" fontId="31" fillId="14" borderId="50" xfId="0" applyFont="1" applyFill="1" applyBorder="1" applyAlignment="1">
      <alignment horizontal="center" vertical="center" wrapText="1"/>
    </xf>
    <xf numFmtId="0" fontId="31" fillId="14" borderId="33" xfId="0" applyFont="1" applyFill="1" applyBorder="1" applyAlignment="1">
      <alignment horizontal="center" vertical="center" wrapText="1"/>
    </xf>
    <xf numFmtId="0" fontId="31" fillId="0" borderId="43" xfId="0" applyFont="1" applyBorder="1" applyAlignment="1">
      <alignment horizontal="center" vertical="center" wrapText="1"/>
    </xf>
    <xf numFmtId="0" fontId="31" fillId="0" borderId="44" xfId="0" applyFont="1" applyBorder="1" applyAlignment="1">
      <alignment horizontal="center" vertical="center" wrapText="1"/>
    </xf>
    <xf numFmtId="0" fontId="28" fillId="0" borderId="1" xfId="0" applyFont="1" applyBorder="1" applyAlignment="1">
      <alignment horizontal="center" vertical="center"/>
    </xf>
    <xf numFmtId="0" fontId="29" fillId="0" borderId="26" xfId="5" applyFont="1" applyFill="1" applyBorder="1" applyAlignment="1">
      <alignment horizontal="center" vertical="center" wrapText="1"/>
    </xf>
    <xf numFmtId="0" fontId="29" fillId="0" borderId="0" xfId="5" applyFont="1" applyFill="1" applyBorder="1" applyAlignment="1">
      <alignment horizontal="center" vertical="center" wrapText="1"/>
    </xf>
    <xf numFmtId="0" fontId="29" fillId="0" borderId="27" xfId="5" applyFont="1" applyFill="1" applyBorder="1" applyAlignment="1">
      <alignment horizontal="center" vertical="center" wrapText="1"/>
    </xf>
    <xf numFmtId="0" fontId="29" fillId="0" borderId="28" xfId="5" applyFont="1" applyFill="1" applyBorder="1" applyAlignment="1">
      <alignment horizontal="center" vertical="center" wrapText="1"/>
    </xf>
    <xf numFmtId="0" fontId="30" fillId="9" borderId="29" xfId="0" applyFont="1" applyFill="1" applyBorder="1" applyAlignment="1">
      <alignment horizontal="center" vertical="center" wrapText="1"/>
    </xf>
    <xf numFmtId="0" fontId="30" fillId="9" borderId="30" xfId="0" applyFont="1" applyFill="1" applyBorder="1" applyAlignment="1">
      <alignment horizontal="center" vertical="center" wrapText="1"/>
    </xf>
    <xf numFmtId="0" fontId="30" fillId="9" borderId="31" xfId="0" applyFont="1" applyFill="1" applyBorder="1" applyAlignment="1">
      <alignment horizontal="center" vertical="center" wrapText="1"/>
    </xf>
    <xf numFmtId="0" fontId="22" fillId="0" borderId="1" xfId="0" applyFont="1" applyBorder="1" applyAlignment="1">
      <alignment horizontal="center" vertical="center"/>
    </xf>
    <xf numFmtId="0" fontId="22" fillId="0" borderId="4" xfId="0" applyFont="1" applyBorder="1" applyAlignment="1">
      <alignment horizontal="center" vertical="center"/>
    </xf>
    <xf numFmtId="0" fontId="24" fillId="0" borderId="8" xfId="0" applyFont="1" applyBorder="1" applyAlignment="1">
      <alignment horizontal="center" vertical="center"/>
    </xf>
    <xf numFmtId="0" fontId="24" fillId="0" borderId="0" xfId="0" applyFont="1" applyBorder="1" applyAlignment="1">
      <alignment horizontal="center" vertical="center"/>
    </xf>
    <xf numFmtId="0" fontId="24" fillId="0" borderId="22" xfId="0" applyFont="1" applyBorder="1" applyAlignment="1">
      <alignment horizontal="center" vertical="center"/>
    </xf>
    <xf numFmtId="0" fontId="25" fillId="0" borderId="20"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23" xfId="0" applyFont="1" applyBorder="1" applyAlignment="1">
      <alignment horizontal="center" vertical="center" wrapText="1"/>
    </xf>
    <xf numFmtId="0" fontId="25" fillId="0" borderId="24" xfId="0" applyFont="1" applyBorder="1" applyAlignment="1">
      <alignment horizontal="center" vertical="center" wrapText="1"/>
    </xf>
    <xf numFmtId="0" fontId="25" fillId="0" borderId="25"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4" xfId="0" applyFont="1" applyBorder="1" applyAlignment="1">
      <alignment horizontal="center" vertical="center" wrapText="1"/>
    </xf>
    <xf numFmtId="14" fontId="27" fillId="0" borderId="4" xfId="0" applyNumberFormat="1" applyFont="1" applyBorder="1" applyAlignment="1">
      <alignment horizontal="center" vertical="center" wrapText="1"/>
    </xf>
    <xf numFmtId="0" fontId="2" fillId="7" borderId="20" xfId="0" applyFont="1" applyFill="1" applyBorder="1" applyAlignment="1" applyProtection="1">
      <alignment horizontal="center" vertical="center" wrapText="1"/>
      <protection locked="0"/>
    </xf>
    <xf numFmtId="0" fontId="2" fillId="7" borderId="9" xfId="0" applyFont="1" applyFill="1" applyBorder="1" applyAlignment="1" applyProtection="1">
      <alignment horizontal="center" vertical="center" wrapText="1"/>
      <protection locked="0"/>
    </xf>
    <xf numFmtId="0" fontId="2" fillId="7" borderId="21" xfId="0" applyFont="1" applyFill="1" applyBorder="1" applyAlignment="1" applyProtection="1">
      <alignment horizontal="center" vertical="center" wrapText="1"/>
      <protection locked="0"/>
    </xf>
    <xf numFmtId="0" fontId="2" fillId="7" borderId="8" xfId="0" applyFont="1" applyFill="1" applyBorder="1" applyAlignment="1" applyProtection="1">
      <alignment horizontal="center" vertical="center" wrapText="1"/>
      <protection locked="0"/>
    </xf>
    <xf numFmtId="0" fontId="2" fillId="7" borderId="0" xfId="0" applyFont="1" applyFill="1" applyBorder="1" applyAlignment="1" applyProtection="1">
      <alignment horizontal="center" vertical="center" wrapText="1"/>
      <protection locked="0"/>
    </xf>
    <xf numFmtId="0" fontId="2" fillId="7" borderId="22" xfId="0" applyFont="1" applyFill="1" applyBorder="1" applyAlignment="1" applyProtection="1">
      <alignment horizontal="center" vertical="center" wrapText="1"/>
      <protection locked="0"/>
    </xf>
    <xf numFmtId="0" fontId="2" fillId="7" borderId="23" xfId="0" applyFont="1" applyFill="1" applyBorder="1" applyAlignment="1" applyProtection="1">
      <alignment horizontal="center" vertical="center" wrapText="1"/>
      <protection locked="0"/>
    </xf>
    <xf numFmtId="0" fontId="2" fillId="7" borderId="24" xfId="0" applyFont="1" applyFill="1" applyBorder="1" applyAlignment="1" applyProtection="1">
      <alignment horizontal="center" vertical="center" wrapText="1"/>
      <protection locked="0"/>
    </xf>
    <xf numFmtId="0" fontId="2" fillId="7" borderId="25" xfId="0" applyFont="1" applyFill="1" applyBorder="1" applyAlignment="1" applyProtection="1">
      <alignment horizontal="center" vertical="center" wrapText="1"/>
      <protection locked="0"/>
    </xf>
    <xf numFmtId="0" fontId="2" fillId="12" borderId="4" xfId="0" applyFont="1" applyFill="1" applyBorder="1" applyAlignment="1" applyProtection="1">
      <alignment horizontal="center" vertical="center" wrapText="1"/>
      <protection locked="0"/>
    </xf>
    <xf numFmtId="0" fontId="2" fillId="12" borderId="2" xfId="0" applyFont="1" applyFill="1" applyBorder="1" applyAlignment="1" applyProtection="1">
      <alignment horizontal="center" vertical="center" wrapText="1"/>
      <protection locked="0"/>
    </xf>
    <xf numFmtId="0" fontId="2" fillId="12" borderId="3" xfId="0" applyFont="1" applyFill="1" applyBorder="1" applyAlignment="1" applyProtection="1">
      <alignment horizontal="center" vertical="center" wrapText="1"/>
      <protection locked="0"/>
    </xf>
    <xf numFmtId="0" fontId="2" fillId="37" borderId="1" xfId="0" applyFont="1" applyFill="1" applyBorder="1" applyAlignment="1" applyProtection="1">
      <alignment horizontal="center" vertical="center" wrapText="1"/>
      <protection locked="0"/>
    </xf>
    <xf numFmtId="0" fontId="2" fillId="6" borderId="1" xfId="0" applyFont="1" applyFill="1" applyBorder="1" applyAlignment="1" applyProtection="1">
      <alignment horizontal="center" vertical="center" wrapText="1"/>
      <protection locked="0"/>
    </xf>
    <xf numFmtId="0" fontId="2" fillId="12" borderId="1" xfId="0" applyFont="1" applyFill="1" applyBorder="1" applyAlignment="1" applyProtection="1">
      <alignment horizontal="center" vertical="center" wrapText="1"/>
      <protection locked="0"/>
    </xf>
    <xf numFmtId="0" fontId="2" fillId="11" borderId="1" xfId="0" applyFont="1" applyFill="1" applyBorder="1" applyAlignment="1" applyProtection="1">
      <alignment horizontal="center" vertical="center" wrapText="1"/>
      <protection locked="0"/>
    </xf>
    <xf numFmtId="0" fontId="2" fillId="10" borderId="1" xfId="0" applyFont="1" applyFill="1" applyBorder="1" applyAlignment="1" applyProtection="1">
      <alignment horizontal="center" vertical="center" wrapText="1"/>
      <protection locked="0"/>
    </xf>
    <xf numFmtId="0" fontId="36"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xf>
    <xf numFmtId="0" fontId="36" fillId="0" borderId="1" xfId="0" applyFont="1" applyBorder="1" applyAlignment="1" applyProtection="1">
      <alignment horizontal="center" vertical="center" wrapText="1"/>
    </xf>
    <xf numFmtId="1" fontId="35" fillId="0" borderId="1" xfId="0" applyNumberFormat="1" applyFont="1" applyBorder="1" applyAlignment="1" applyProtection="1">
      <alignment horizontal="center" vertical="center" wrapText="1"/>
    </xf>
    <xf numFmtId="0" fontId="20" fillId="19" borderId="2" xfId="0" applyFont="1" applyFill="1" applyBorder="1" applyAlignment="1" applyProtection="1">
      <alignment horizontal="center" vertical="center" wrapText="1"/>
      <protection locked="0"/>
    </xf>
    <xf numFmtId="0" fontId="20" fillId="19" borderId="3" xfId="0" applyFont="1" applyFill="1" applyBorder="1" applyAlignment="1" applyProtection="1">
      <alignment horizontal="center" vertical="center" wrapText="1"/>
      <protection locked="0"/>
    </xf>
    <xf numFmtId="0" fontId="27" fillId="0" borderId="10" xfId="0" applyFont="1" applyBorder="1" applyAlignment="1" applyProtection="1">
      <alignment horizontal="center" vertical="center"/>
      <protection locked="0"/>
    </xf>
    <xf numFmtId="0" fontId="27" fillId="0" borderId="40" xfId="0" applyFont="1" applyBorder="1" applyAlignment="1" applyProtection="1">
      <alignment horizontal="center" vertical="center"/>
      <protection locked="0"/>
    </xf>
    <xf numFmtId="0" fontId="27" fillId="0" borderId="41" xfId="0" applyFont="1" applyBorder="1" applyAlignment="1" applyProtection="1">
      <alignment horizontal="center" vertical="center"/>
      <protection locked="0"/>
    </xf>
    <xf numFmtId="0" fontId="44" fillId="18" borderId="0" xfId="0" applyFont="1" applyFill="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 fillId="13" borderId="1" xfId="0" applyFont="1" applyFill="1" applyBorder="1" applyAlignment="1" applyProtection="1">
      <alignment horizontal="center" vertical="center" wrapText="1"/>
      <protection locked="0"/>
    </xf>
    <xf numFmtId="0" fontId="1" fillId="0" borderId="1" xfId="0" applyFont="1" applyBorder="1" applyAlignment="1" applyProtection="1">
      <alignment horizontal="justify" vertical="center" wrapText="1"/>
      <protection locked="0"/>
    </xf>
    <xf numFmtId="0" fontId="1" fillId="0" borderId="4" xfId="0" applyFont="1" applyBorder="1" applyAlignment="1" applyProtection="1">
      <alignment horizontal="left" vertical="center" wrapText="1"/>
      <protection locked="0"/>
    </xf>
    <xf numFmtId="0" fontId="1" fillId="0" borderId="2" xfId="0" applyFont="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0" fontId="1" fillId="0" borderId="1" xfId="0" applyFont="1" applyFill="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21" xfId="0" applyFont="1" applyBorder="1" applyAlignment="1" applyProtection="1">
      <alignment horizontal="center" vertical="center" wrapText="1"/>
      <protection locked="0"/>
    </xf>
    <xf numFmtId="0" fontId="1" fillId="0" borderId="22" xfId="0" applyFont="1" applyBorder="1" applyAlignment="1" applyProtection="1">
      <alignment horizontal="center" vertical="center" wrapText="1"/>
      <protection locked="0"/>
    </xf>
    <xf numFmtId="14" fontId="2" fillId="0" borderId="43" xfId="0" applyNumberFormat="1" applyFont="1" applyBorder="1" applyAlignment="1" applyProtection="1">
      <alignment horizontal="center" vertical="center" wrapText="1"/>
      <protection locked="0"/>
    </xf>
    <xf numFmtId="14" fontId="2" fillId="0" borderId="44" xfId="0" applyNumberFormat="1" applyFont="1" applyBorder="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43" fillId="0" borderId="32" xfId="0" applyFont="1" applyBorder="1" applyAlignment="1" applyProtection="1">
      <alignment horizontal="center" vertical="center" wrapText="1"/>
      <protection locked="0"/>
    </xf>
    <xf numFmtId="0" fontId="43" fillId="0" borderId="35" xfId="0" applyFont="1" applyBorder="1" applyAlignment="1" applyProtection="1">
      <alignment horizontal="center" vertical="center" wrapText="1"/>
      <protection locked="0"/>
    </xf>
    <xf numFmtId="0" fontId="43" fillId="0" borderId="36" xfId="0" applyFont="1" applyBorder="1" applyAlignment="1" applyProtection="1">
      <alignment horizontal="center" vertical="center" wrapText="1"/>
      <protection locked="0"/>
    </xf>
    <xf numFmtId="0" fontId="43" fillId="0" borderId="27" xfId="0" applyFont="1" applyBorder="1" applyAlignment="1" applyProtection="1">
      <alignment horizontal="center" vertical="center" wrapText="1"/>
      <protection locked="0"/>
    </xf>
    <xf numFmtId="0" fontId="43" fillId="0" borderId="28" xfId="0" applyFont="1" applyBorder="1" applyAlignment="1" applyProtection="1">
      <alignment horizontal="center" vertical="center" wrapText="1"/>
      <protection locked="0"/>
    </xf>
    <xf numFmtId="0" fontId="43" fillId="0" borderId="42" xfId="0" applyFont="1" applyBorder="1" applyAlignment="1" applyProtection="1">
      <alignment horizontal="center" vertical="center" wrapText="1"/>
      <protection locked="0"/>
    </xf>
    <xf numFmtId="0" fontId="43" fillId="0" borderId="29" xfId="0" applyFont="1" applyBorder="1" applyAlignment="1" applyProtection="1">
      <alignment horizontal="center" vertical="center" wrapText="1"/>
      <protection locked="0"/>
    </xf>
    <xf numFmtId="0" fontId="43" fillId="0" borderId="30" xfId="0" applyFont="1" applyBorder="1" applyAlignment="1" applyProtection="1">
      <alignment horizontal="center" vertical="center" wrapText="1"/>
      <protection locked="0"/>
    </xf>
    <xf numFmtId="0" fontId="43" fillId="0" borderId="31" xfId="0" applyFont="1" applyBorder="1" applyAlignment="1" applyProtection="1">
      <alignment horizontal="center" vertical="center" wrapText="1"/>
      <protection locked="0"/>
    </xf>
    <xf numFmtId="0" fontId="2" fillId="8" borderId="20" xfId="0" applyFont="1" applyFill="1" applyBorder="1" applyAlignment="1" applyProtection="1">
      <alignment horizontal="center" vertical="center" wrapText="1"/>
      <protection locked="0"/>
    </xf>
    <xf numFmtId="0" fontId="2" fillId="8" borderId="9" xfId="0" applyFont="1" applyFill="1" applyBorder="1" applyAlignment="1" applyProtection="1">
      <alignment horizontal="center" vertical="center" wrapText="1"/>
      <protection locked="0"/>
    </xf>
    <xf numFmtId="0" fontId="2" fillId="8" borderId="8" xfId="0" applyFont="1" applyFill="1" applyBorder="1" applyAlignment="1" applyProtection="1">
      <alignment horizontal="center" vertical="center" wrapText="1"/>
      <protection locked="0"/>
    </xf>
    <xf numFmtId="0" fontId="2" fillId="8" borderId="0" xfId="0" applyFont="1" applyFill="1" applyBorder="1" applyAlignment="1" applyProtection="1">
      <alignment horizontal="center" vertical="center" wrapText="1"/>
      <protection locked="0"/>
    </xf>
    <xf numFmtId="0" fontId="2" fillId="8" borderId="23" xfId="0" applyFont="1" applyFill="1" applyBorder="1" applyAlignment="1" applyProtection="1">
      <alignment horizontal="center" vertical="center" wrapText="1"/>
      <protection locked="0"/>
    </xf>
    <xf numFmtId="0" fontId="2" fillId="8" borderId="24" xfId="0" applyFont="1" applyFill="1" applyBorder="1" applyAlignment="1" applyProtection="1">
      <alignment horizontal="center" vertical="center" wrapText="1"/>
      <protection locked="0"/>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3" fillId="0" borderId="20"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25" xfId="0" applyFont="1" applyBorder="1" applyAlignment="1">
      <alignment horizontal="center" vertical="center" wrapText="1"/>
    </xf>
    <xf numFmtId="0" fontId="19" fillId="18" borderId="0" xfId="0" applyFont="1" applyFill="1" applyAlignment="1" applyProtection="1">
      <alignment horizontal="center" vertical="center" wrapText="1"/>
    </xf>
    <xf numFmtId="0" fontId="20" fillId="19" borderId="2" xfId="0" applyFont="1" applyFill="1" applyBorder="1" applyAlignment="1" applyProtection="1">
      <alignment horizontal="center" vertical="center" wrapText="1"/>
    </xf>
    <xf numFmtId="0" fontId="20" fillId="19" borderId="3" xfId="0" applyFont="1" applyFill="1" applyBorder="1" applyAlignment="1" applyProtection="1">
      <alignment horizontal="center" vertical="center" wrapText="1"/>
    </xf>
    <xf numFmtId="0" fontId="7" fillId="10" borderId="5"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7" fillId="22" borderId="5" xfId="0" applyFont="1" applyFill="1" applyBorder="1" applyAlignment="1">
      <alignment horizontal="center" vertical="center" wrapText="1"/>
    </xf>
    <xf numFmtId="0" fontId="7" fillId="22" borderId="7" xfId="0" applyFont="1" applyFill="1" applyBorder="1" applyAlignment="1">
      <alignment horizontal="center" vertical="center" wrapText="1"/>
    </xf>
    <xf numFmtId="0" fontId="7" fillId="22" borderId="6" xfId="0" applyFont="1" applyFill="1" applyBorder="1" applyAlignment="1">
      <alignment horizontal="center" vertical="center" wrapText="1"/>
    </xf>
    <xf numFmtId="0" fontId="2" fillId="12"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10" borderId="1" xfId="0" applyFont="1" applyFill="1" applyBorder="1" applyAlignment="1">
      <alignment horizontal="center" vertical="center" wrapText="1"/>
    </xf>
    <xf numFmtId="0" fontId="5" fillId="12" borderId="5" xfId="0" applyFont="1" applyFill="1" applyBorder="1" applyAlignment="1" applyProtection="1">
      <alignment horizontal="center" vertical="center" wrapText="1"/>
    </xf>
    <xf numFmtId="0" fontId="5" fillId="12" borderId="7" xfId="0" applyFont="1" applyFill="1" applyBorder="1" applyAlignment="1" applyProtection="1">
      <alignment horizontal="center" vertical="center" wrapText="1"/>
    </xf>
    <xf numFmtId="0" fontId="5" fillId="12" borderId="6" xfId="0" applyFont="1" applyFill="1" applyBorder="1" applyAlignment="1" applyProtection="1">
      <alignment horizontal="center" vertical="center" wrapText="1"/>
    </xf>
    <xf numFmtId="0" fontId="5" fillId="12" borderId="5" xfId="0" applyFont="1" applyFill="1" applyBorder="1" applyAlignment="1">
      <alignment horizontal="center" vertical="center" wrapText="1"/>
    </xf>
    <xf numFmtId="0" fontId="5" fillId="12" borderId="6" xfId="0" applyFont="1" applyFill="1" applyBorder="1" applyAlignment="1">
      <alignment horizontal="center" vertical="center" wrapText="1"/>
    </xf>
    <xf numFmtId="0" fontId="2" fillId="12" borderId="4" xfId="0" applyFont="1" applyFill="1" applyBorder="1" applyAlignment="1">
      <alignment horizontal="center" vertical="center" wrapText="1"/>
    </xf>
    <xf numFmtId="0" fontId="2" fillId="12" borderId="3" xfId="0" applyFont="1" applyFill="1" applyBorder="1" applyAlignment="1">
      <alignment horizontal="center" vertical="center" wrapText="1"/>
    </xf>
    <xf numFmtId="0" fontId="3" fillId="0" borderId="0" xfId="0" applyFont="1" applyAlignment="1">
      <alignment horizontal="center" vertical="center" wrapText="1"/>
    </xf>
    <xf numFmtId="0" fontId="1" fillId="0" borderId="1" xfId="0" applyFont="1" applyBorder="1" applyAlignment="1">
      <alignment horizontal="justify" vertical="center" wrapText="1"/>
    </xf>
    <xf numFmtId="0" fontId="1" fillId="13" borderId="1" xfId="0" applyFont="1" applyFill="1" applyBorder="1" applyAlignment="1">
      <alignment horizontal="justify" vertical="center" wrapText="1"/>
    </xf>
    <xf numFmtId="0" fontId="1" fillId="23" borderId="1" xfId="0" applyFont="1" applyFill="1" applyBorder="1" applyAlignment="1">
      <alignment horizontal="justify" vertical="center" wrapText="1"/>
    </xf>
    <xf numFmtId="0" fontId="1" fillId="0" borderId="4" xfId="0" applyFont="1" applyFill="1" applyBorder="1" applyAlignment="1">
      <alignment horizontal="justify" vertical="center" wrapText="1"/>
    </xf>
    <xf numFmtId="0" fontId="1" fillId="0" borderId="2" xfId="0" applyFont="1" applyFill="1" applyBorder="1" applyAlignment="1">
      <alignment horizontal="justify" vertical="center" wrapText="1"/>
    </xf>
    <xf numFmtId="0" fontId="1" fillId="0" borderId="3" xfId="0" applyFont="1" applyFill="1" applyBorder="1" applyAlignment="1">
      <alignment horizontal="justify"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justify" vertical="center" wrapText="1"/>
    </xf>
    <xf numFmtId="0" fontId="1" fillId="0" borderId="2"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1" fontId="1" fillId="0" borderId="1" xfId="0" applyNumberFormat="1" applyFont="1" applyBorder="1" applyAlignment="1">
      <alignment horizontal="center" vertical="center" wrapText="1"/>
    </xf>
    <xf numFmtId="0" fontId="3" fillId="0" borderId="8" xfId="0" applyFont="1" applyBorder="1" applyAlignment="1">
      <alignment horizontal="center" vertical="center" wrapText="1"/>
    </xf>
    <xf numFmtId="15" fontId="1" fillId="0" borderId="4" xfId="0" applyNumberFormat="1" applyFont="1" applyBorder="1" applyAlignment="1">
      <alignment horizontal="justify" vertical="center" wrapText="1"/>
    </xf>
    <xf numFmtId="15" fontId="1" fillId="0" borderId="3" xfId="0" applyNumberFormat="1" applyFont="1" applyBorder="1" applyAlignment="1">
      <alignment horizontal="justify" vertical="center" wrapText="1"/>
    </xf>
    <xf numFmtId="15" fontId="9" fillId="0" borderId="4" xfId="0" applyNumberFormat="1" applyFont="1" applyBorder="1" applyAlignment="1">
      <alignment horizontal="center" vertical="center" wrapText="1"/>
    </xf>
    <xf numFmtId="15" fontId="9" fillId="0" borderId="3" xfId="0" applyNumberFormat="1" applyFont="1" applyBorder="1" applyAlignment="1">
      <alignment horizontal="center" vertical="center" wrapText="1"/>
    </xf>
    <xf numFmtId="9" fontId="1" fillId="0" borderId="4" xfId="0" applyNumberFormat="1" applyFont="1" applyBorder="1" applyAlignment="1">
      <alignment horizontal="center" vertical="center" wrapText="1"/>
    </xf>
    <xf numFmtId="9" fontId="1" fillId="0" borderId="3" xfId="0" applyNumberFormat="1" applyFont="1" applyBorder="1" applyAlignment="1">
      <alignment horizontal="center" vertical="center" wrapText="1"/>
    </xf>
    <xf numFmtId="15" fontId="1" fillId="0" borderId="4" xfId="0" applyNumberFormat="1" applyFont="1" applyBorder="1" applyAlignment="1">
      <alignment horizontal="center" vertical="center" wrapText="1"/>
    </xf>
    <xf numFmtId="15" fontId="1" fillId="0" borderId="3" xfId="0" applyNumberFormat="1" applyFont="1" applyBorder="1" applyAlignment="1">
      <alignment horizontal="center" vertical="center" wrapText="1"/>
    </xf>
    <xf numFmtId="0" fontId="9" fillId="0" borderId="4" xfId="0" applyFont="1" applyBorder="1" applyAlignment="1">
      <alignment horizontal="justify" vertical="center" wrapText="1"/>
    </xf>
    <xf numFmtId="0" fontId="9" fillId="0" borderId="3" xfId="0" applyFont="1" applyBorder="1" applyAlignment="1">
      <alignment horizontal="justify" vertical="center" wrapText="1"/>
    </xf>
    <xf numFmtId="0" fontId="9" fillId="0" borderId="4"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1" fillId="0" borderId="0" xfId="0" applyFont="1" applyBorder="1" applyAlignment="1">
      <alignment horizontal="center" vertical="center" wrapText="1"/>
    </xf>
    <xf numFmtId="0" fontId="33" fillId="24" borderId="1" xfId="0" applyFont="1" applyFill="1" applyBorder="1" applyAlignment="1">
      <alignment horizontal="justify" vertical="center" wrapText="1"/>
    </xf>
    <xf numFmtId="0" fontId="33" fillId="0" borderId="1" xfId="0" applyFont="1" applyBorder="1" applyAlignment="1">
      <alignment horizontal="justify" vertical="center" wrapText="1"/>
    </xf>
    <xf numFmtId="0" fontId="9" fillId="0" borderId="1" xfId="0" applyFont="1" applyBorder="1" applyAlignment="1">
      <alignment horizontal="justify" vertical="center" wrapText="1"/>
    </xf>
    <xf numFmtId="9" fontId="9" fillId="0" borderId="4" xfId="0" applyNumberFormat="1" applyFont="1" applyBorder="1" applyAlignment="1">
      <alignment horizontal="center" vertical="center" wrapText="1"/>
    </xf>
    <xf numFmtId="9" fontId="9" fillId="0" borderId="3" xfId="0" applyNumberFormat="1" applyFont="1" applyBorder="1" applyAlignment="1">
      <alignment horizontal="center" vertical="center" wrapText="1"/>
    </xf>
    <xf numFmtId="0" fontId="32" fillId="0" borderId="4" xfId="0" applyFont="1" applyBorder="1" applyAlignment="1">
      <alignment horizontal="justify" vertical="center" wrapText="1"/>
    </xf>
    <xf numFmtId="0" fontId="32" fillId="0" borderId="2" xfId="0" applyFont="1" applyBorder="1" applyAlignment="1">
      <alignment horizontal="justify" vertical="center" wrapText="1"/>
    </xf>
    <xf numFmtId="0" fontId="32" fillId="0" borderId="3" xfId="0" applyFont="1" applyBorder="1" applyAlignment="1">
      <alignment horizontal="justify" vertical="center" wrapText="1"/>
    </xf>
    <xf numFmtId="0" fontId="9" fillId="0" borderId="2" xfId="0" applyFont="1" applyBorder="1" applyAlignment="1">
      <alignment horizontal="justify" vertical="center" wrapText="1"/>
    </xf>
    <xf numFmtId="0" fontId="33" fillId="25" borderId="1" xfId="0" applyFont="1" applyFill="1" applyBorder="1" applyAlignment="1">
      <alignment horizontal="justify" vertical="center" wrapText="1"/>
    </xf>
    <xf numFmtId="0" fontId="1" fillId="0" borderId="1" xfId="0" applyFont="1" applyFill="1" applyBorder="1" applyAlignment="1">
      <alignment horizontal="justify" vertical="center" wrapText="1"/>
    </xf>
    <xf numFmtId="0" fontId="1" fillId="27" borderId="1" xfId="0" applyFont="1" applyFill="1" applyBorder="1" applyAlignment="1">
      <alignment horizontal="justify" vertical="center" wrapText="1"/>
    </xf>
    <xf numFmtId="0" fontId="1" fillId="28" borderId="1" xfId="0" applyFont="1" applyFill="1" applyBorder="1" applyAlignment="1">
      <alignment horizontal="justify" vertical="center" wrapText="1"/>
    </xf>
    <xf numFmtId="14" fontId="1" fillId="0" borderId="4" xfId="0" applyNumberFormat="1" applyFont="1" applyBorder="1" applyAlignment="1">
      <alignment horizontal="justify" vertical="center" wrapText="1"/>
    </xf>
    <xf numFmtId="14" fontId="1" fillId="0" borderId="3" xfId="0" applyNumberFormat="1" applyFont="1" applyBorder="1" applyAlignment="1">
      <alignment horizontal="justify" vertical="center" wrapText="1"/>
    </xf>
    <xf numFmtId="0" fontId="1" fillId="29" borderId="1" xfId="0" applyFont="1" applyFill="1" applyBorder="1" applyAlignment="1">
      <alignment horizontal="justify" vertical="center" wrapText="1"/>
    </xf>
    <xf numFmtId="9" fontId="1" fillId="0" borderId="4" xfId="2" applyNumberFormat="1" applyFont="1" applyFill="1" applyBorder="1" applyAlignment="1">
      <alignment horizontal="center" vertical="center" wrapText="1"/>
    </xf>
    <xf numFmtId="9" fontId="1" fillId="0" borderId="2" xfId="2" applyNumberFormat="1" applyFont="1" applyFill="1" applyBorder="1" applyAlignment="1">
      <alignment horizontal="center" vertical="center" wrapText="1"/>
    </xf>
    <xf numFmtId="9" fontId="1" fillId="0" borderId="3" xfId="2" applyNumberFormat="1" applyFont="1" applyFill="1" applyBorder="1" applyAlignment="1">
      <alignment horizontal="center" vertical="center" wrapText="1"/>
    </xf>
    <xf numFmtId="15" fontId="1" fillId="0" borderId="2" xfId="0" applyNumberFormat="1" applyFont="1" applyBorder="1" applyAlignment="1">
      <alignment horizontal="center" vertical="center" wrapText="1"/>
    </xf>
    <xf numFmtId="14" fontId="1" fillId="0" borderId="2" xfId="0" applyNumberFormat="1" applyFont="1" applyBorder="1" applyAlignment="1">
      <alignment horizontal="justify" vertical="center" wrapText="1"/>
    </xf>
    <xf numFmtId="9" fontId="3" fillId="0" borderId="4" xfId="0" applyNumberFormat="1" applyFont="1" applyBorder="1" applyAlignment="1">
      <alignment horizontal="center" vertical="center" wrapText="1"/>
    </xf>
    <xf numFmtId="9" fontId="3" fillId="0" borderId="2" xfId="0" applyNumberFormat="1" applyFont="1" applyBorder="1" applyAlignment="1">
      <alignment horizontal="center" vertical="center" wrapText="1"/>
    </xf>
    <xf numFmtId="0" fontId="1" fillId="30" borderId="1" xfId="0" applyFont="1" applyFill="1" applyBorder="1" applyAlignment="1">
      <alignment horizontal="justify" vertical="center" wrapText="1"/>
    </xf>
    <xf numFmtId="0" fontId="1" fillId="31" borderId="1" xfId="0" applyFont="1" applyFill="1" applyBorder="1" applyAlignment="1">
      <alignment horizontal="justify" vertical="center" wrapText="1"/>
    </xf>
    <xf numFmtId="0" fontId="9" fillId="0" borderId="1" xfId="0" applyFont="1" applyBorder="1" applyAlignment="1">
      <alignment horizontal="center" vertical="center" wrapText="1"/>
    </xf>
    <xf numFmtId="0" fontId="1" fillId="33" borderId="1" xfId="0" applyFont="1" applyFill="1" applyBorder="1" applyAlignment="1">
      <alignment horizontal="justify" vertical="center" wrapText="1"/>
    </xf>
    <xf numFmtId="0" fontId="9" fillId="0" borderId="1" xfId="0" applyFont="1" applyFill="1" applyBorder="1" applyAlignment="1">
      <alignment horizontal="justify" vertical="center" wrapText="1"/>
    </xf>
    <xf numFmtId="14" fontId="1" fillId="0" borderId="4" xfId="0" applyNumberFormat="1" applyFont="1" applyFill="1" applyBorder="1" applyAlignment="1">
      <alignment horizontal="justify" vertical="center" wrapText="1"/>
    </xf>
    <xf numFmtId="14" fontId="1" fillId="0" borderId="3" xfId="0" applyNumberFormat="1" applyFont="1" applyFill="1" applyBorder="1" applyAlignment="1">
      <alignment horizontal="justify" vertical="center" wrapText="1"/>
    </xf>
    <xf numFmtId="0" fontId="1" fillId="12" borderId="1" xfId="0" applyFont="1" applyFill="1" applyBorder="1" applyAlignment="1">
      <alignment horizontal="justify" vertical="center" wrapText="1"/>
    </xf>
    <xf numFmtId="0" fontId="1" fillId="0"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34" borderId="1" xfId="0" applyFont="1" applyFill="1" applyBorder="1" applyAlignment="1">
      <alignment horizontal="justify" vertical="center" wrapText="1"/>
    </xf>
    <xf numFmtId="0" fontId="5" fillId="10" borderId="1" xfId="0" applyFont="1" applyFill="1" applyBorder="1" applyAlignment="1" applyProtection="1">
      <alignment horizontal="center" vertical="center" wrapText="1"/>
    </xf>
    <xf numFmtId="0" fontId="7" fillId="8" borderId="7"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14" fillId="15" borderId="12" xfId="0" applyFont="1" applyFill="1" applyBorder="1" applyAlignment="1">
      <alignment horizontal="center" vertical="center" wrapText="1"/>
    </xf>
    <xf numFmtId="0" fontId="14" fillId="15" borderId="16" xfId="0" applyFont="1" applyFill="1" applyBorder="1" applyAlignment="1">
      <alignment horizontal="center" vertical="center" wrapText="1"/>
    </xf>
    <xf numFmtId="0" fontId="14" fillId="15" borderId="17" xfId="0" applyFont="1" applyFill="1" applyBorder="1" applyAlignment="1">
      <alignment horizontal="center" vertical="center" wrapText="1"/>
    </xf>
    <xf numFmtId="0" fontId="14" fillId="15" borderId="13" xfId="0" applyFont="1" applyFill="1" applyBorder="1" applyAlignment="1">
      <alignment vertical="center" wrapText="1"/>
    </xf>
    <xf numFmtId="0" fontId="14" fillId="15" borderId="14" xfId="0" applyFont="1" applyFill="1" applyBorder="1" applyAlignment="1">
      <alignment vertical="center" wrapText="1"/>
    </xf>
    <xf numFmtId="0" fontId="14" fillId="15" borderId="15" xfId="0" applyFont="1" applyFill="1" applyBorder="1" applyAlignment="1">
      <alignment vertical="center" wrapText="1"/>
    </xf>
    <xf numFmtId="0" fontId="0" fillId="0" borderId="1" xfId="0" applyFill="1" applyBorder="1" applyAlignment="1">
      <alignment horizontal="center" vertical="center" wrapText="1"/>
    </xf>
    <xf numFmtId="0" fontId="20" fillId="19" borderId="1" xfId="0" applyFont="1" applyFill="1" applyBorder="1" applyAlignment="1" applyProtection="1">
      <alignment horizontal="center" vertical="center" wrapText="1"/>
    </xf>
    <xf numFmtId="0" fontId="19" fillId="20" borderId="0" xfId="0" applyFont="1" applyFill="1" applyAlignment="1" applyProtection="1">
      <alignment horizontal="center" vertical="center" wrapText="1"/>
    </xf>
    <xf numFmtId="0" fontId="2" fillId="0" borderId="1" xfId="0" applyFont="1" applyBorder="1" applyAlignment="1">
      <alignment horizontal="center"/>
    </xf>
    <xf numFmtId="0" fontId="5" fillId="0" borderId="5" xfId="0" applyFont="1" applyBorder="1" applyAlignment="1">
      <alignment vertical="center" wrapText="1"/>
    </xf>
    <xf numFmtId="0" fontId="5" fillId="0" borderId="6" xfId="0" applyFont="1" applyBorder="1" applyAlignment="1">
      <alignment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3"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7" xfId="0" applyFont="1" applyBorder="1" applyAlignment="1">
      <alignment vertical="center" wrapText="1"/>
    </xf>
    <xf numFmtId="0" fontId="3" fillId="0" borderId="1" xfId="0" applyFont="1" applyBorder="1" applyAlignment="1">
      <alignment vertical="center" wrapText="1"/>
    </xf>
    <xf numFmtId="0" fontId="5" fillId="0" borderId="20" xfId="0" applyFont="1" applyBorder="1" applyAlignment="1">
      <alignment horizontal="left" vertical="center" wrapText="1"/>
    </xf>
    <xf numFmtId="0" fontId="5" fillId="0" borderId="9" xfId="0" applyFont="1" applyBorder="1" applyAlignment="1">
      <alignment horizontal="left" vertical="center" wrapText="1"/>
    </xf>
    <xf numFmtId="0" fontId="5" fillId="0" borderId="21" xfId="0" applyFont="1" applyBorder="1" applyAlignment="1">
      <alignment horizontal="left" vertical="center" wrapText="1"/>
    </xf>
    <xf numFmtId="0" fontId="5" fillId="0" borderId="8" xfId="0" applyFont="1" applyBorder="1" applyAlignment="1">
      <alignment horizontal="left" vertical="center" wrapText="1"/>
    </xf>
    <xf numFmtId="0" fontId="5" fillId="0" borderId="0"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5" fillId="0" borderId="25" xfId="0" applyFont="1" applyBorder="1" applyAlignment="1">
      <alignment horizontal="left" vertical="center" wrapText="1"/>
    </xf>
    <xf numFmtId="0" fontId="5" fillId="0" borderId="1" xfId="0" applyFont="1" applyBorder="1" applyAlignment="1">
      <alignment vertical="center" wrapText="1"/>
    </xf>
    <xf numFmtId="0" fontId="5" fillId="0" borderId="1" xfId="0" applyFont="1" applyBorder="1" applyAlignment="1">
      <alignment horizontal="left" vertical="center" wrapText="1"/>
    </xf>
    <xf numFmtId="0" fontId="3" fillId="0" borderId="20" xfId="0" applyFont="1" applyBorder="1" applyAlignment="1">
      <alignment horizontal="center" vertical="center" wrapText="1"/>
    </xf>
    <xf numFmtId="0" fontId="3" fillId="0" borderId="23"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5" xfId="0" applyFont="1" applyBorder="1" applyAlignment="1">
      <alignment horizontal="left" vertical="center" wrapText="1"/>
    </xf>
    <xf numFmtId="0" fontId="5" fillId="0" borderId="4" xfId="0" applyFont="1" applyBorder="1" applyAlignment="1">
      <alignment horizontal="left" vertical="center" wrapText="1"/>
    </xf>
    <xf numFmtId="0" fontId="39" fillId="0" borderId="4" xfId="0" applyFont="1" applyBorder="1" applyAlignment="1">
      <alignment horizontal="center" vertical="center" wrapText="1"/>
    </xf>
    <xf numFmtId="0" fontId="3" fillId="0" borderId="5" xfId="0" applyFont="1" applyBorder="1" applyAlignment="1">
      <alignment horizontal="left" vertical="center" wrapText="1"/>
    </xf>
    <xf numFmtId="0" fontId="3" fillId="0" borderId="7" xfId="0" applyFont="1" applyBorder="1" applyAlignment="1">
      <alignment horizontal="left" vertical="center" wrapText="1"/>
    </xf>
    <xf numFmtId="0" fontId="3" fillId="0" borderId="6" xfId="0" applyFont="1" applyBorder="1" applyAlignment="1">
      <alignment horizontal="left" vertical="center" wrapText="1"/>
    </xf>
    <xf numFmtId="0" fontId="42" fillId="12" borderId="1" xfId="0" applyFont="1" applyFill="1" applyBorder="1" applyAlignment="1">
      <alignment horizontal="center" vertical="center" textRotation="90"/>
    </xf>
    <xf numFmtId="0" fontId="0" fillId="0" borderId="5" xfId="0" applyBorder="1" applyAlignment="1">
      <alignment horizontal="left" vertical="center" wrapText="1"/>
    </xf>
    <xf numFmtId="0" fontId="0" fillId="0" borderId="7" xfId="0" applyBorder="1" applyAlignment="1">
      <alignment horizontal="left" vertical="center"/>
    </xf>
    <xf numFmtId="0" fontId="0" fillId="0" borderId="6" xfId="0"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horizontal="left" vertical="center"/>
    </xf>
    <xf numFmtId="0" fontId="0" fillId="0" borderId="7" xfId="0" applyBorder="1" applyAlignment="1">
      <alignment horizontal="left" vertical="center" wrapText="1"/>
    </xf>
    <xf numFmtId="0" fontId="11" fillId="0" borderId="1" xfId="0" applyFont="1" applyBorder="1" applyAlignment="1">
      <alignment horizontal="left" vertical="center" wrapText="1"/>
    </xf>
    <xf numFmtId="0" fontId="40" fillId="12" borderId="1" xfId="0" applyFont="1" applyFill="1" applyBorder="1" applyAlignment="1">
      <alignment horizontal="center" vertical="center" textRotation="90"/>
    </xf>
    <xf numFmtId="0" fontId="0" fillId="0" borderId="1" xfId="0" applyBorder="1" applyAlignment="1">
      <alignment vertical="center"/>
    </xf>
    <xf numFmtId="0" fontId="11" fillId="14" borderId="4" xfId="0" applyFont="1" applyFill="1" applyBorder="1" applyAlignment="1">
      <alignment horizontal="left" vertical="center" wrapText="1"/>
    </xf>
    <xf numFmtId="0" fontId="11" fillId="14" borderId="2" xfId="0" applyFont="1" applyFill="1" applyBorder="1" applyAlignment="1">
      <alignment horizontal="left" vertical="center" wrapText="1"/>
    </xf>
    <xf numFmtId="0" fontId="11" fillId="14" borderId="3" xfId="0" applyFont="1" applyFill="1" applyBorder="1" applyAlignment="1">
      <alignment horizontal="left" vertical="center" wrapText="1"/>
    </xf>
    <xf numFmtId="0" fontId="0" fillId="0" borderId="1" xfId="0" applyBorder="1" applyAlignment="1">
      <alignment vertical="center" wrapText="1"/>
    </xf>
    <xf numFmtId="0" fontId="0" fillId="0" borderId="4"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1" xfId="0" applyBorder="1" applyAlignment="1">
      <alignment horizontal="center" vertical="center" wrapText="1"/>
    </xf>
    <xf numFmtId="0" fontId="11" fillId="0" borderId="6" xfId="0" applyFont="1" applyBorder="1" applyAlignment="1">
      <alignment horizontal="center" vertical="center" wrapText="1"/>
    </xf>
    <xf numFmtId="0" fontId="0" fillId="0" borderId="1" xfId="0" applyFont="1" applyBorder="1" applyAlignment="1">
      <alignment horizontal="left" vertical="center" wrapText="1"/>
    </xf>
    <xf numFmtId="0" fontId="11" fillId="0" borderId="5"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11" fillId="0" borderId="21" xfId="0" applyFont="1" applyBorder="1" applyAlignment="1">
      <alignment horizontal="left" vertical="center"/>
    </xf>
    <xf numFmtId="0" fontId="11" fillId="0" borderId="22" xfId="0" applyFont="1" applyBorder="1" applyAlignment="1">
      <alignment horizontal="left" vertical="center"/>
    </xf>
    <xf numFmtId="0" fontId="11" fillId="0" borderId="25" xfId="0" applyFont="1" applyBorder="1" applyAlignment="1">
      <alignment horizontal="left" vertical="center"/>
    </xf>
    <xf numFmtId="0" fontId="11" fillId="0" borderId="6" xfId="0" applyFont="1" applyBorder="1" applyAlignment="1">
      <alignment horizontal="left" vertical="center"/>
    </xf>
    <xf numFmtId="0" fontId="40" fillId="12" borderId="4" xfId="0" applyFont="1" applyFill="1" applyBorder="1" applyAlignment="1">
      <alignment horizontal="center" vertical="center" textRotation="90"/>
    </xf>
    <xf numFmtId="0" fontId="40" fillId="12" borderId="2" xfId="0" applyFont="1" applyFill="1" applyBorder="1" applyAlignment="1">
      <alignment horizontal="center" vertical="center" textRotation="90"/>
    </xf>
    <xf numFmtId="0" fontId="40" fillId="12" borderId="3" xfId="0" applyFont="1" applyFill="1" applyBorder="1" applyAlignment="1">
      <alignment horizontal="center" vertical="center" textRotation="90"/>
    </xf>
    <xf numFmtId="0" fontId="0" fillId="0" borderId="20" xfId="0" applyBorder="1" applyAlignment="1">
      <alignment horizontal="left" vertical="center" wrapText="1"/>
    </xf>
    <xf numFmtId="0" fontId="0" fillId="0" borderId="8" xfId="0" applyBorder="1" applyAlignment="1">
      <alignment horizontal="left" vertical="center" wrapText="1"/>
    </xf>
    <xf numFmtId="0" fontId="0" fillId="0" borderId="23" xfId="0" applyBorder="1" applyAlignment="1">
      <alignment horizontal="left" vertical="center" wrapText="1"/>
    </xf>
    <xf numFmtId="0" fontId="0" fillId="0" borderId="2" xfId="0" applyBorder="1" applyAlignment="1">
      <alignment horizontal="left" vertical="center"/>
    </xf>
    <xf numFmtId="0" fontId="0" fillId="0" borderId="3" xfId="0" applyBorder="1" applyAlignment="1">
      <alignment horizontal="left" vertical="center"/>
    </xf>
  </cellXfs>
  <cellStyles count="7">
    <cellStyle name="Hipervínculo" xfId="6" builtinId="8"/>
    <cellStyle name="Hipervínculo 2" xfId="4"/>
    <cellStyle name="Normal" xfId="0" builtinId="0"/>
    <cellStyle name="Normal 2" xfId="5"/>
    <cellStyle name="Normal 3" xfId="1"/>
    <cellStyle name="Normal 3 2" xfId="3"/>
    <cellStyle name="Porcentaje" xfId="2" builtinId="5"/>
  </cellStyles>
  <dxfs count="283">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colors>
    <mruColors>
      <color rgb="FFCDECFF"/>
      <color rgb="FFC2CCFE"/>
      <color rgb="FFABFFFF"/>
      <color rgb="FFEAD5FF"/>
      <color rgb="FFFFFF8F"/>
      <color rgb="FFFFECD9"/>
      <color rgb="FFFFCC66"/>
      <color rgb="FFFFCC00"/>
      <color rgb="FFDFFFD5"/>
      <color rgb="FFEDD7E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externalLink" Target="externalLinks/externalLink12.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styles" Target="styles.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0.Portada'!&#193;rea_de_impresi&#243;n"/></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21</xdr:col>
      <xdr:colOff>425824</xdr:colOff>
      <xdr:row>1</xdr:row>
      <xdr:rowOff>67234</xdr:rowOff>
    </xdr:from>
    <xdr:to>
      <xdr:col>22</xdr:col>
      <xdr:colOff>549087</xdr:colOff>
      <xdr:row>6</xdr:row>
      <xdr:rowOff>67234</xdr:rowOff>
    </xdr:to>
    <xdr:sp macro="" textlink="">
      <xdr:nvSpPr>
        <xdr:cNvPr id="2" name="Flecha: hacia la izquierda 1">
          <a:hlinkClick xmlns:r="http://schemas.openxmlformats.org/officeDocument/2006/relationships" r:id="rId1"/>
          <a:extLst>
            <a:ext uri="{FF2B5EF4-FFF2-40B4-BE49-F238E27FC236}">
              <a16:creationId xmlns:a16="http://schemas.microsoft.com/office/drawing/2014/main" xmlns="" id="{00000000-0008-0000-0000-000002000000}"/>
            </a:ext>
          </a:extLst>
        </xdr:cNvPr>
        <xdr:cNvSpPr/>
      </xdr:nvSpPr>
      <xdr:spPr>
        <a:xfrm>
          <a:off x="16637374" y="219634"/>
          <a:ext cx="1351988" cy="4476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PORTADA</a:t>
          </a:r>
        </a:p>
      </xdr:txBody>
    </xdr:sp>
    <xdr:clientData/>
  </xdr:twoCellAnchor>
  <xdr:twoCellAnchor>
    <xdr:from>
      <xdr:col>0</xdr:col>
      <xdr:colOff>149678</xdr:colOff>
      <xdr:row>1</xdr:row>
      <xdr:rowOff>95250</xdr:rowOff>
    </xdr:from>
    <xdr:to>
      <xdr:col>0</xdr:col>
      <xdr:colOff>1152293</xdr:colOff>
      <xdr:row>7</xdr:row>
      <xdr:rowOff>98651</xdr:rowOff>
    </xdr:to>
    <xdr:pic>
      <xdr:nvPicPr>
        <xdr:cNvPr id="3" name="Picture 237">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9678" y="247650"/>
          <a:ext cx="1002615" cy="717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21</xdr:col>
      <xdr:colOff>425824</xdr:colOff>
      <xdr:row>1</xdr:row>
      <xdr:rowOff>67234</xdr:rowOff>
    </xdr:from>
    <xdr:to>
      <xdr:col>22</xdr:col>
      <xdr:colOff>549087</xdr:colOff>
      <xdr:row>6</xdr:row>
      <xdr:rowOff>67234</xdr:rowOff>
    </xdr:to>
    <xdr:sp macro="" textlink="">
      <xdr:nvSpPr>
        <xdr:cNvPr id="4" name="Flecha: hacia la izquierda 1">
          <a:hlinkClick xmlns:r="http://schemas.openxmlformats.org/officeDocument/2006/relationships" r:id="rId1"/>
          <a:extLst>
            <a:ext uri="{FF2B5EF4-FFF2-40B4-BE49-F238E27FC236}">
              <a16:creationId xmlns:a16="http://schemas.microsoft.com/office/drawing/2014/main" xmlns="" id="{00000000-0008-0000-0000-000004000000}"/>
            </a:ext>
          </a:extLst>
        </xdr:cNvPr>
        <xdr:cNvSpPr/>
      </xdr:nvSpPr>
      <xdr:spPr>
        <a:xfrm>
          <a:off x="16637374" y="219634"/>
          <a:ext cx="1351988" cy="4476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PORTADA</a:t>
          </a:r>
        </a:p>
      </xdr:txBody>
    </xdr:sp>
    <xdr:clientData/>
  </xdr:twoCellAnchor>
  <xdr:twoCellAnchor>
    <xdr:from>
      <xdr:col>0</xdr:col>
      <xdr:colOff>149678</xdr:colOff>
      <xdr:row>1</xdr:row>
      <xdr:rowOff>95250</xdr:rowOff>
    </xdr:from>
    <xdr:to>
      <xdr:col>0</xdr:col>
      <xdr:colOff>1152293</xdr:colOff>
      <xdr:row>7</xdr:row>
      <xdr:rowOff>98651</xdr:rowOff>
    </xdr:to>
    <xdr:pic>
      <xdr:nvPicPr>
        <xdr:cNvPr id="5" name="Picture 237">
          <a:extLst>
            <a:ext uri="{FF2B5EF4-FFF2-40B4-BE49-F238E27FC236}">
              <a16:creationId xmlns:a16="http://schemas.microsoft.com/office/drawing/2014/main" xmlns="" id="{00000000-0008-0000-0000-000005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49678" y="247650"/>
          <a:ext cx="1002615" cy="717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182961</xdr:colOff>
      <xdr:row>1</xdr:row>
      <xdr:rowOff>84407</xdr:rowOff>
    </xdr:from>
    <xdr:to>
      <xdr:col>0</xdr:col>
      <xdr:colOff>1063602</xdr:colOff>
      <xdr:row>3</xdr:row>
      <xdr:rowOff>285750</xdr:rowOff>
    </xdr:to>
    <xdr:pic>
      <xdr:nvPicPr>
        <xdr:cNvPr id="2" name="Picture 237">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2961" y="274907"/>
          <a:ext cx="880641" cy="881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62199</xdr:colOff>
      <xdr:row>0</xdr:row>
      <xdr:rowOff>72501</xdr:rowOff>
    </xdr:from>
    <xdr:to>
      <xdr:col>0</xdr:col>
      <xdr:colOff>1270000</xdr:colOff>
      <xdr:row>2</xdr:row>
      <xdr:rowOff>353786</xdr:rowOff>
    </xdr:to>
    <xdr:pic>
      <xdr:nvPicPr>
        <xdr:cNvPr id="2" name="Picture 237">
          <a:extLst>
            <a:ext uri="{FF2B5EF4-FFF2-40B4-BE49-F238E27FC236}">
              <a16:creationId xmlns:a16="http://schemas.microsoft.com/office/drawing/2014/main" xmlns=""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199" y="72501"/>
          <a:ext cx="1207801" cy="948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247649</xdr:colOff>
      <xdr:row>1</xdr:row>
      <xdr:rowOff>38100</xdr:rowOff>
    </xdr:from>
    <xdr:to>
      <xdr:col>1</xdr:col>
      <xdr:colOff>828674</xdr:colOff>
      <xdr:row>2</xdr:row>
      <xdr:rowOff>256475</xdr:rowOff>
    </xdr:to>
    <xdr:pic>
      <xdr:nvPicPr>
        <xdr:cNvPr id="2" name="Picture 6">
          <a:extLst>
            <a:ext uri="{FF2B5EF4-FFF2-40B4-BE49-F238E27FC236}">
              <a16:creationId xmlns:a16="http://schemas.microsoft.com/office/drawing/2014/main" xmlns=""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4" y="200025"/>
          <a:ext cx="581025" cy="504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43656</xdr:colOff>
      <xdr:row>41</xdr:row>
      <xdr:rowOff>23813</xdr:rowOff>
    </xdr:from>
    <xdr:to>
      <xdr:col>4</xdr:col>
      <xdr:colOff>1009970</xdr:colOff>
      <xdr:row>41</xdr:row>
      <xdr:rowOff>3476626</xdr:rowOff>
    </xdr:to>
    <xdr:pic>
      <xdr:nvPicPr>
        <xdr:cNvPr id="2" name="1 Imagen">
          <a:extLst>
            <a:ext uri="{FF2B5EF4-FFF2-40B4-BE49-F238E27FC236}">
              <a16:creationId xmlns:a16="http://schemas.microsoft.com/office/drawing/2014/main" xmlns="" id="{00000000-0008-0000-0800-000002000000}"/>
            </a:ext>
          </a:extLst>
        </xdr:cNvPr>
        <xdr:cNvPicPr>
          <a:picLocks noChangeAspect="1"/>
        </xdr:cNvPicPr>
      </xdr:nvPicPr>
      <xdr:blipFill rotWithShape="1">
        <a:blip xmlns:r="http://schemas.openxmlformats.org/officeDocument/2006/relationships" r:embed="rId1"/>
        <a:srcRect l="17114" t="16928" r="34014" b="16983"/>
        <a:stretch/>
      </xdr:blipFill>
      <xdr:spPr>
        <a:xfrm>
          <a:off x="3361531" y="31551563"/>
          <a:ext cx="4538189" cy="345281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yebuelvash/Downloads/Yira/DOCUMENTOS%20DE%20RIESGOS/Copia%20de%20Formato%20Matriz%20de%20Riesgos%20FONCEP%20(PROPUESTA)%20(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mac/Documents/PDD%202020-2024/Users/mac/Documents/FURAG/Users/pttovar/Downloads/MAPA%20DE%20RIESGOS%20CORRUPCI&#211;N%20IPES%202019%20V1%20AJUSTADA%20210319.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IPES\MAPA%20DE%20CORRUPCI&#211;N%202019\MAPA%20DE%20RIESGOS%20CORRUPCI&#211;N%20IPES%202019%20SFE%20.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DANE%20-%20KAROL\Riesgos\Matriz%20Consolidad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vivasg/Downloads/Yira/DOCUMENTOS%20DE%20RIESGOS/Copia%20de%20Formato%20Matriz%20de%20Riesgos%20FONCEP%20(PROPUESTA)%2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pttovar/Downloads/FO-016%20MAPA%20DE%20RIESGO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MAPA%20DE%20RIESGOS%20ITN\MAPA%20DE%20RIESGOS\PARA%20AJUSTAR\SOL\MAPA%20DE%20RIESGOS%20SOPORTE%20LEG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MAPA%20DE%20RIESGOS%20ITN\MAPA%20DE%20RIESGOS\PARA%20AJUSTAR\SOL\MAPA%20DE%20RIESGOS%20SOPORTE%20LEG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192.168.1.4/pdfs/CARPETA%20PERSONAL/02.%20CONTROL%20INTERNO%20-%20DANE/12.%20ADMINISTRACION%20DE%20RIESGOS1/11.%20CAPACITACION/PRUEBA%20PILOTO/JUSTIFICACION%20DE%20LOS%20CAMBIOS%20DE%20ESTADO%20EN%20LOS%20RIESGO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ja_mu/Downloads/Mapa%20de%20Riesgo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pttovar/Downloads/MAPA%20DE%20RIESGOS%20CORRUPCI&#211;N%20IPES%202019%20%20ajustada%20pao.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pttovar/Downloads/MAPA%20DE%20RIESGOS%20CORRUPCI&#211;N%20IPES%202019%20V1%20AJUSTADA%202103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1"/>
      <sheetName val="2"/>
      <sheetName val="3"/>
      <sheetName val="4"/>
      <sheetName val="5"/>
      <sheetName val="Hoja1"/>
      <sheetName val="INFORMATICO1"/>
      <sheetName val="INFORMATICO2"/>
      <sheetName val="SISTEMAS1"/>
      <sheetName val="SISTEMAS2"/>
      <sheetName val="LISTA PARA VALIDACION"/>
      <sheetName val="Servicio al Ciudadano"/>
      <sheetName val="Comunicaciones"/>
      <sheetName val="Direccionamiento Estratégico"/>
      <sheetName val="Prestaciones Económicas"/>
      <sheetName val="Cesantías"/>
      <sheetName val="Gestión Jurídica"/>
      <sheetName val="Gestión Administrativa"/>
      <sheetName val="Gestión de Talento Humano"/>
      <sheetName val="Gestión de Información y Tec."/>
      <sheetName val="Gestión Financiera"/>
      <sheetName val="Gestión Documental"/>
      <sheetName val="Gest. Control y Mejoram."/>
      <sheetName val="Gest. Control Int. Disciplinari"/>
      <sheetName val="DATOS "/>
      <sheetName val="Datos"/>
      <sheetName val="Validacion"/>
    </sheetNames>
    <sheetDataSet>
      <sheetData sheetId="0"/>
      <sheetData sheetId="1"/>
      <sheetData sheetId="2"/>
      <sheetData sheetId="3"/>
      <sheetData sheetId="4"/>
      <sheetData sheetId="5"/>
      <sheetData sheetId="6"/>
      <sheetData sheetId="7"/>
      <sheetData sheetId="8"/>
      <sheetData sheetId="9"/>
      <sheetData sheetId="10"/>
      <sheetData sheetId="1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4">
          <cell r="A54" t="str">
            <v>1. Generar información estadística para la toma de decisiones por parte de los clientes dentro de los parámetros establecidos.</v>
          </cell>
        </row>
        <row r="55">
          <cell r="A55" t="str">
            <v>2. Comunicar y divulgar los resultados de las investigaciones estadísticas, en lenguaje sencillo y conveniente para los diversos sectores que requieren la información</v>
          </cell>
        </row>
        <row r="56">
          <cell r="A56" t="str">
            <v>3. Fortalecer los mecanismos para ejercer la regulación del Sistema Estadístico Nacional mediante la coordinación y reglamentación de las actividades de sus integrantes</v>
          </cell>
        </row>
        <row r="57">
          <cell r="A57" t="str">
            <v>4. Fomentar la cultura de autocontrol, la prevención del riesgo, la gestión de la calidad y el mejoramiento continuo en el DANE</v>
          </cell>
        </row>
        <row r="58">
          <cell r="A58" t="str">
            <v>5. Obtener y generar la información estadística demográfica necesaria para los planes de desarrollo a nivel nacional, sectorial y territorial</v>
          </cell>
        </row>
        <row r="59">
          <cell r="A59" t="str">
            <v>6. Optimizar y racionalizar los recursos para el logro de una eficaz ejecución presupuestal</v>
          </cell>
        </row>
        <row r="60">
          <cell r="A60" t="str">
            <v>7. Brindar los recursos y servicios necesarios con calidad y oportunidad a las áreas estratégicas y misionales del DANE</v>
          </cell>
        </row>
        <row r="73">
          <cell r="A73" t="str">
            <v>Administación de recursos físicos / Administrar archivo</v>
          </cell>
        </row>
        <row r="74">
          <cell r="A74" t="str">
            <v xml:space="preserve">Administración de recursos financieros / Realizar pagos y manejar las inversiones financieras </v>
          </cell>
        </row>
        <row r="75">
          <cell r="A75" t="str">
            <v>Administración de recursos financieros / Registrar y consolidar la información financiera y contable</v>
          </cell>
        </row>
        <row r="76">
          <cell r="A76" t="str">
            <v>Administración de recursos financieros / Registrar, ejecutar y controlar el presupuesto</v>
          </cell>
        </row>
        <row r="77">
          <cell r="A77" t="str">
            <v>Administración de recursos físicos / Administrar almacen e inventarios de bienes muebles e inmuebles</v>
          </cell>
        </row>
        <row r="78">
          <cell r="A78" t="str">
            <v xml:space="preserve">Administración de recursos físicos / Administrar correspondencia oficial </v>
          </cell>
        </row>
        <row r="79">
          <cell r="A79" t="str">
            <v>Administración de recursos físicos / Adquirir bienes y prestar servicios</v>
          </cell>
        </row>
        <row r="80">
          <cell r="A80" t="str">
            <v>Administración de recursos informáticos / Administrar el acervo informativo</v>
          </cell>
        </row>
        <row r="81">
          <cell r="A81" t="str">
            <v xml:space="preserve">Administración de recursos informáticos / Administrar recursos informáticos actuales </v>
          </cell>
        </row>
        <row r="82">
          <cell r="A82" t="str">
            <v xml:space="preserve">Administración de recursos informáticos / Gestión de tecnología informática </v>
          </cell>
        </row>
        <row r="83">
          <cell r="A83" t="str">
            <v>Administración de recursos informáticos / Planear recurso informático</v>
          </cell>
        </row>
        <row r="84">
          <cell r="A84" t="str">
            <v>Análisis</v>
          </cell>
        </row>
        <row r="85">
          <cell r="A85" t="str">
            <v>Control de gestión / Controlar el desempeño específico</v>
          </cell>
        </row>
        <row r="86">
          <cell r="A86" t="str">
            <v>Control de gestión / Controlar el desempeño global</v>
          </cell>
        </row>
        <row r="87">
          <cell r="A87" t="str">
            <v>Control de gestión / Gestión Integral de Riesgos</v>
          </cell>
        </row>
        <row r="88">
          <cell r="A88" t="str">
            <v>Detección y análisis de requerimientos   / Seguir y controlar requerimientos</v>
          </cell>
        </row>
        <row r="89">
          <cell r="A89" t="str">
            <v>Detección y análisis de requerimientos  / Parametrizar y  Segmentar</v>
          </cell>
        </row>
        <row r="90">
          <cell r="A90" t="str">
            <v xml:space="preserve">Detección y análisis de requerimientos / Detectar y analizar requerimientos </v>
          </cell>
        </row>
        <row r="91">
          <cell r="A91" t="str">
            <v xml:space="preserve">Difusión estadística / Elaborar y distribuir internamente los productos finales </v>
          </cell>
        </row>
        <row r="92">
          <cell r="A92" t="str">
            <v>Difusión estadística / Entregar productos</v>
          </cell>
        </row>
        <row r="93">
          <cell r="A93" t="str">
            <v xml:space="preserve">Difusión estadística / Promocionar y divulgar productos estadísticos </v>
          </cell>
        </row>
        <row r="94">
          <cell r="A94" t="str">
            <v>Diseño</v>
          </cell>
        </row>
        <row r="95">
          <cell r="A95" t="str">
            <v>Gestión del talento humano / Capacitar el personal y fortalecer sus competencias</v>
          </cell>
        </row>
        <row r="96">
          <cell r="A96" t="str">
            <v>Gestión del talento humano / Control interno disciplinario</v>
          </cell>
        </row>
        <row r="97">
          <cell r="A97" t="str">
            <v>Gestión del talento humano / Desarrollar y potenciar el personal y mejorar su entorno laboral</v>
          </cell>
        </row>
        <row r="98">
          <cell r="A98" t="str">
            <v>Gestión del talento humano / Evaluar el desempeño</v>
          </cell>
        </row>
        <row r="99">
          <cell r="A99" t="str">
            <v>Gestión del talento humano / Gestionar servicios administrativos de personal y nomina</v>
          </cell>
        </row>
        <row r="100">
          <cell r="A100" t="str">
            <v>Gestión del talento humano / Seleccionar y vincular personal</v>
          </cell>
        </row>
        <row r="101">
          <cell r="A101" t="str">
            <v>Gestión del talento humano / Situaciones administrativas FONDANE</v>
          </cell>
        </row>
        <row r="102">
          <cell r="A102" t="str">
            <v>Planeación y direccionamiento estratégico / Determinar programas y proyectos</v>
          </cell>
        </row>
        <row r="103">
          <cell r="A103" t="str">
            <v>Planeación y direccionamiento estratégico / Planeación general</v>
          </cell>
        </row>
        <row r="104">
          <cell r="A104" t="str">
            <v>Producción/ Directorio Estadístico</v>
          </cell>
        </row>
        <row r="105">
          <cell r="A105" t="str">
            <v>Producción/ Planeación logistica</v>
          </cell>
        </row>
        <row r="106">
          <cell r="A106" t="str">
            <v>Producción/ Recolectar información</v>
          </cell>
        </row>
        <row r="107">
          <cell r="A107" t="str">
            <v>Producción/ Criticar y codificar</v>
          </cell>
        </row>
        <row r="108">
          <cell r="A108" t="str">
            <v>Producción/ Captura de información</v>
          </cell>
        </row>
        <row r="109">
          <cell r="A109" t="str">
            <v>Producción/ Consolidar, revisar y procesar información DANE Central</v>
          </cell>
        </row>
        <row r="110">
          <cell r="A110" t="str">
            <v>Soporte científico y técnico / Acopiar información</v>
          </cell>
        </row>
        <row r="111">
          <cell r="A111" t="str">
            <v>Soporte científico y técnico / Aplicar conocimiento</v>
          </cell>
        </row>
        <row r="112">
          <cell r="A112" t="str">
            <v>Soporte científico y técnico / Apropiar conocimiento</v>
          </cell>
        </row>
        <row r="113">
          <cell r="A113" t="str">
            <v>Soporte informático / Construir el sistema de información</v>
          </cell>
        </row>
        <row r="114">
          <cell r="A114" t="str">
            <v>Soporte informático / Diseñar el sistema de información</v>
          </cell>
        </row>
        <row r="115">
          <cell r="A115" t="str">
            <v>Soporte informático / Implantar y aceptar el sistema de información</v>
          </cell>
        </row>
        <row r="116">
          <cell r="A116" t="str">
            <v>Soporte informático / Mantener el sistema de información</v>
          </cell>
        </row>
        <row r="117">
          <cell r="A117" t="str">
            <v>Soporte informático / Planear y organizar el proyecto</v>
          </cell>
        </row>
        <row r="118">
          <cell r="A118" t="str">
            <v xml:space="preserve">Soporte legal / Actuaciones contractuales </v>
          </cell>
        </row>
        <row r="119">
          <cell r="A119" t="str">
            <v>Soporte legal / Consultas y conceptos jurídicos</v>
          </cell>
        </row>
        <row r="120">
          <cell r="A120" t="str">
            <v>Soporte legal / Representación judicial de DANE - FONDANE</v>
          </cell>
        </row>
        <row r="133">
          <cell r="A133" t="str">
            <v>Acceso a Permisos de Recursos de Servidores</v>
          </cell>
        </row>
        <row r="134">
          <cell r="A134" t="str">
            <v>Acciones Correctivas</v>
          </cell>
        </row>
        <row r="135">
          <cell r="A135" t="str">
            <v>Acciones Preventivas</v>
          </cell>
        </row>
        <row r="136">
          <cell r="A136" t="str">
            <v>Acopio de información científica y técnica</v>
          </cell>
        </row>
        <row r="137">
          <cell r="A137" t="str">
            <v>Adición, Prórroga o Cesión de Contratos</v>
          </cell>
        </row>
        <row r="138">
          <cell r="A138" t="str">
            <v>Administración de Riesgos Institucionales</v>
          </cell>
        </row>
        <row r="139">
          <cell r="A139" t="str">
            <v>Administrar servicios generales y espacios fìsicos</v>
          </cell>
        </row>
        <row r="140">
          <cell r="A140" t="str">
            <v>Agotamiento de la Vía Gubernativa</v>
          </cell>
        </row>
        <row r="141">
          <cell r="A141" t="str">
            <v>Asignación de presupuesto a Direcciones Territoriales</v>
          </cell>
        </row>
        <row r="142">
          <cell r="A142" t="str">
            <v xml:space="preserve">Atención Solicitudes de Servicios Informáticos </v>
          </cell>
        </row>
        <row r="143">
          <cell r="A143" t="str">
            <v>Auditorias Internas de Calidad</v>
          </cell>
        </row>
        <row r="144">
          <cell r="A144" t="str">
            <v>Autorización de comisión al exterior del país</v>
          </cell>
        </row>
        <row r="145">
          <cell r="A145" t="str">
            <v>Baja de Elementos</v>
          </cell>
        </row>
        <row r="146">
          <cell r="A146" t="str">
            <v>Cambio de ubicación funcional y traslado de sede</v>
          </cell>
        </row>
        <row r="147">
          <cell r="A147" t="str">
            <v>Canje y suministro de información estadística por cortesía</v>
          </cell>
        </row>
        <row r="148">
          <cell r="A148" t="str">
            <v xml:space="preserve">Celebración de Convenios o Acuerdos Interinstitucionales </v>
          </cell>
        </row>
        <row r="149">
          <cell r="A149" t="str">
            <v>Certificado de pensiones</v>
          </cell>
        </row>
        <row r="150">
          <cell r="A150" t="str">
            <v>Conciliación</v>
          </cell>
        </row>
        <row r="151">
          <cell r="A151" t="str">
            <v>Conciliaciones bancarias DANE - FONDANE</v>
          </cell>
        </row>
        <row r="152">
          <cell r="A152" t="str">
            <v>Consolidaciòn de convenios FONDANE</v>
          </cell>
        </row>
        <row r="153">
          <cell r="A153" t="str">
            <v>Consolidación de la Información Contable de las Direcciones Territoriales</v>
          </cell>
        </row>
        <row r="154">
          <cell r="A154" t="str">
            <v>Construcción de sistemas de información</v>
          </cell>
        </row>
        <row r="155">
          <cell r="A155" t="str">
            <v>Consulta de Documentos en el Archivo Central del DANE</v>
          </cell>
        </row>
        <row r="156">
          <cell r="A156" t="str">
            <v>Consulta de información estadísticas y geográfica</v>
          </cell>
        </row>
        <row r="157">
          <cell r="A157" t="str">
            <v>Conteo de Activos Fijos</v>
          </cell>
        </row>
        <row r="158">
          <cell r="A158" t="str">
            <v>Contratación abreviada de menor cuantìa</v>
          </cell>
        </row>
        <row r="159">
          <cell r="A159" t="str">
            <v>Contratación de mínima cuantía</v>
          </cell>
        </row>
        <row r="160">
          <cell r="A160" t="str">
            <v>Contratación de servicios personales</v>
          </cell>
        </row>
        <row r="161">
          <cell r="A161" t="str">
            <v>Control de asistencia</v>
          </cell>
        </row>
        <row r="162">
          <cell r="A162" t="str">
            <v>Control de Documentos Tipo Parámetro</v>
          </cell>
        </row>
        <row r="163">
          <cell r="A163" t="str">
            <v>Control de ingresos y cartera FONDANE</v>
          </cell>
        </row>
        <row r="164">
          <cell r="A164" t="str">
            <v>Control de Préstamo Documentos al Archivo de Gestión Centralizado</v>
          </cell>
        </row>
        <row r="165">
          <cell r="A165" t="str">
            <v>Control de Registros</v>
          </cell>
        </row>
        <row r="166">
          <cell r="A166" t="str">
            <v>Control de versiones programas fuente</v>
          </cell>
        </row>
        <row r="167">
          <cell r="A167" t="str">
            <v>Correspondencia externa recibida y enviada</v>
          </cell>
        </row>
        <row r="168">
          <cell r="A168" t="str">
            <v>Definición de Requerimientos Técnicos en los Convenios de Cooperación</v>
          </cell>
        </row>
        <row r="169">
          <cell r="A169" t="str">
            <v>Definición del proyecto</v>
          </cell>
        </row>
        <row r="170">
          <cell r="A170" t="str">
            <v>Definición, validación y mantenimiento de competencias en términos de educación, experiencia mínima</v>
          </cell>
        </row>
        <row r="171">
          <cell r="A171" t="str">
            <v>Definición, validación y mantenimiento de competencias según Ley 909 de 2004</v>
          </cell>
        </row>
        <row r="172">
          <cell r="A172" t="str">
            <v>Delegaciones recursos propios</v>
          </cell>
        </row>
        <row r="173">
          <cell r="A173" t="str">
            <v>Derechos de Petición</v>
          </cell>
        </row>
        <row r="174">
          <cell r="A174" t="str">
            <v>Diseño o rediseño estadístico</v>
          </cell>
        </row>
        <row r="175">
          <cell r="A175" t="str">
            <v>Diseño y actualización del material de ayuda para la difusión de información estadística del DANE</v>
          </cell>
        </row>
        <row r="176">
          <cell r="A176" t="str">
            <v>Diseño, rediseño y/o actualización de la metodología de administración de riesgos</v>
          </cell>
        </row>
        <row r="177">
          <cell r="A177" t="str">
            <v>Disfrute de tiempo compensatorio y solicitud y liquidación de horas extras</v>
          </cell>
        </row>
        <row r="178">
          <cell r="A178" t="str">
            <v>Distribuciòn de PAC por asignaciòn interna en SIIF</v>
          </cell>
        </row>
        <row r="179">
          <cell r="A179" t="str">
            <v>Distribución de PAC recursos propios</v>
          </cell>
        </row>
        <row r="180">
          <cell r="A180" t="str">
            <v>Distribución y entrega de material estadístico</v>
          </cell>
        </row>
        <row r="181">
          <cell r="A181" t="str">
            <v>Edición y producción de documentos</v>
          </cell>
        </row>
        <row r="182">
          <cell r="A182" t="str">
            <v>Egresos de elementos</v>
          </cell>
        </row>
        <row r="183">
          <cell r="A183" t="str">
            <v>Elaboración cuadros de retención y pago de impuestos</v>
          </cell>
        </row>
        <row r="184">
          <cell r="A184" t="str">
            <v>Elaboración y aprobación de resoluciones</v>
          </cell>
        </row>
        <row r="185">
          <cell r="A185" t="str">
            <v>Elaboración y Ejecución del Plan de Capacitación</v>
          </cell>
        </row>
        <row r="186">
          <cell r="A186" t="str">
            <v>Elaboración y ejecución del programa de salud ocupacional </v>
          </cell>
        </row>
        <row r="187">
          <cell r="A187" t="str">
            <v>Elección del representate de los empleados</v>
          </cell>
        </row>
        <row r="188">
          <cell r="A188" t="str">
            <v>Eliminación del Archivo DANE</v>
          </cell>
        </row>
        <row r="189">
          <cell r="A189" t="str">
            <v>Encargo de empleo o encargo de funciones</v>
          </cell>
        </row>
        <row r="190">
          <cell r="A190" t="str">
            <v>Evaluación del desempeño</v>
          </cell>
        </row>
        <row r="191">
          <cell r="A191" t="str">
            <v>Evaluación y seguimiento a programación de actividades  - SPGI</v>
          </cell>
        </row>
        <row r="192">
          <cell r="A192" t="str">
            <v xml:space="preserve">Expedición de certificado de disponibilidad presupuestal (CDP) </v>
          </cell>
        </row>
        <row r="193">
          <cell r="A193" t="str">
            <v>Expedición de certificados laborales para funcionarios, exfuncionarios y bonos pensionales</v>
          </cell>
        </row>
        <row r="194">
          <cell r="A194" t="str">
            <v xml:space="preserve">Faltantes de Inventarios </v>
          </cell>
        </row>
        <row r="195">
          <cell r="A195" t="str">
            <v>Fase de anállisis</v>
          </cell>
        </row>
        <row r="196">
          <cell r="A196" t="str">
            <v>Fase de diseño</v>
          </cell>
        </row>
        <row r="197">
          <cell r="A197" t="str">
            <v>Fijación de precios de venta de productos y servicios</v>
          </cell>
        </row>
        <row r="198">
          <cell r="A198" t="str">
            <v>Generación de Copias de Seguridad Histórica</v>
          </cell>
        </row>
        <row r="199">
          <cell r="A199" t="str">
            <v>Inclusiones, exclusiones, modificaciones y control de ejecución de programas de seguros</v>
          </cell>
        </row>
        <row r="200">
          <cell r="A200" t="str">
            <v>Incumplimiento o Caducidad</v>
          </cell>
        </row>
        <row r="201">
          <cell r="A201" t="str">
            <v>Ingreso de Elementos por Contrato DANE y/o FONDANE</v>
          </cell>
        </row>
        <row r="202">
          <cell r="A202" t="str">
            <v>Ingreso de Elementos por reposición</v>
          </cell>
        </row>
        <row r="203">
          <cell r="A203" t="str">
            <v>Interposición de multas en las Oficinas Territoriales</v>
          </cell>
        </row>
        <row r="204">
          <cell r="A204" t="str">
            <v>Invesiones FONDANE</v>
          </cell>
        </row>
        <row r="205">
          <cell r="A205" t="str">
            <v>Jurisdicción Coactiva</v>
          </cell>
        </row>
        <row r="206">
          <cell r="A206" t="str">
            <v>Kardex y hojas de vida</v>
          </cell>
        </row>
        <row r="207">
          <cell r="A207" t="str">
            <v>licencias voluntarias e incapacidades</v>
          </cell>
        </row>
        <row r="208">
          <cell r="A208" t="str">
            <v>Licitación programa de seguros</v>
          </cell>
        </row>
        <row r="209">
          <cell r="A209" t="str">
            <v>Licitación pública</v>
          </cell>
        </row>
        <row r="210">
          <cell r="A210" t="str">
            <v>Liquidación de Convenios</v>
          </cell>
        </row>
        <row r="211">
          <cell r="A211" t="str">
            <v>Liquidación de los Contratos</v>
          </cell>
        </row>
        <row r="212">
          <cell r="A212" t="str">
            <v>Manejo de caja menor de gastos generales DANE - FONDANE y mantenimiento DANE</v>
          </cell>
        </row>
        <row r="213">
          <cell r="A213" t="str">
            <v>Mantenimiento base de datos del DEST</v>
          </cell>
        </row>
        <row r="214">
          <cell r="A214" t="str">
            <v>Modificación o Adición de Convenios</v>
          </cell>
        </row>
        <row r="215">
          <cell r="A215" t="str">
            <v>Modificaciones al Plan Anual y Mensualizado de caja PAC en SIIF</v>
          </cell>
        </row>
        <row r="216">
          <cell r="A216" t="str">
            <v>Modificaciones de Presupuesto</v>
          </cell>
        </row>
        <row r="217">
          <cell r="A217" t="str">
            <v>Monitoreo de Servicios Informáticos</v>
          </cell>
        </row>
        <row r="218">
          <cell r="A218" t="str">
            <v>No tiene</v>
          </cell>
        </row>
        <row r="219">
          <cell r="A219" t="str">
            <v xml:space="preserve">Nombramiento provisional </v>
          </cell>
        </row>
        <row r="220">
          <cell r="A220" t="str">
            <v>Obtención de Copias de Respaldo de Información Periódica</v>
          </cell>
        </row>
        <row r="221">
          <cell r="A221" t="str">
            <v>Obtención de información</v>
          </cell>
        </row>
        <row r="222">
          <cell r="A222" t="str">
            <v>Pago de cuentas</v>
          </cell>
        </row>
        <row r="223">
          <cell r="A223" t="str">
            <v>Pago de Nómina y Contribuciones</v>
          </cell>
        </row>
        <row r="224">
          <cell r="A224" t="str">
            <v>Pago de productos o servicios de información estadística y geográfica</v>
          </cell>
        </row>
        <row r="225">
          <cell r="A225" t="str">
            <v>Plan de implantación y aceptación del proyecto</v>
          </cell>
        </row>
        <row r="226">
          <cell r="A226" t="str">
            <v>Planeación institucional con participación ciudadana</v>
          </cell>
        </row>
        <row r="227">
          <cell r="A227" t="str">
            <v>Planeación y coordinación del DEST</v>
          </cell>
        </row>
        <row r="228">
          <cell r="A228" t="str">
            <v>Planeación y desarrollo de actividades de calidad de vida laboral</v>
          </cell>
        </row>
        <row r="229">
          <cell r="A229" t="str">
            <v>Planeación y organización</v>
          </cell>
        </row>
        <row r="230">
          <cell r="A230" t="str">
            <v>Preparación y ejecución de ruedas de prensa</v>
          </cell>
        </row>
        <row r="231">
          <cell r="A231" t="str">
            <v xml:space="preserve">Preparación y liquidación de nómina </v>
          </cell>
        </row>
        <row r="232">
          <cell r="A232" t="str">
            <v>Procedimiento Ordinario</v>
          </cell>
        </row>
        <row r="233">
          <cell r="A233" t="str">
            <v>Procedimiento Verbal</v>
          </cell>
        </row>
        <row r="234">
          <cell r="A234" t="str">
            <v>Procesos en Contra del DANE</v>
          </cell>
        </row>
        <row r="235">
          <cell r="A235" t="str">
            <v>Programación de activiades areas de soporte - SPGI</v>
          </cell>
        </row>
        <row r="236">
          <cell r="A236" t="str">
            <v>Programación de actividades técnicas - SPGI</v>
          </cell>
        </row>
        <row r="237">
          <cell r="A237" t="str">
            <v>Programación de producción y costos</v>
          </cell>
        </row>
        <row r="238">
          <cell r="A238" t="str">
            <v>Pruebas de sistemas de información</v>
          </cell>
        </row>
        <row r="239">
          <cell r="A239" t="str">
            <v>Publicación de información en el portal de internet</v>
          </cell>
        </row>
        <row r="240">
          <cell r="A240" t="str">
            <v>Recaudo de bienes o servicios</v>
          </cell>
        </row>
        <row r="241">
          <cell r="A241" t="str">
            <v>Recepción y liquidación de cuentas</v>
          </cell>
        </row>
        <row r="242">
          <cell r="A242" t="str">
            <v>Recepción y preparación de materiales bibliográficos para coonsulta de los clientes</v>
          </cell>
        </row>
        <row r="243">
          <cell r="A243" t="str">
            <v>Recepción y Trámite de Quejas y Reclamos</v>
          </cell>
        </row>
        <row r="244">
          <cell r="A244" t="str">
            <v>Redistribuciòn de recursos</v>
          </cell>
        </row>
        <row r="245">
          <cell r="A245" t="str">
            <v xml:space="preserve">Registro presupuestal de compromisos </v>
          </cell>
        </row>
        <row r="246">
          <cell r="A246" t="str">
            <v>Registro, actualización y transmisión de proyectos BPIN</v>
          </cell>
        </row>
        <row r="247">
          <cell r="A247" t="str">
            <v>Registros Contables DANE-FONDANE funcionamiento</v>
          </cell>
        </row>
        <row r="248">
          <cell r="A248" t="str">
            <v>Registros Contables en SIIF de DANE Funcionamiento</v>
          </cell>
        </row>
        <row r="249">
          <cell r="A249" t="str">
            <v>Reintegros nación</v>
          </cell>
        </row>
        <row r="250">
          <cell r="A250" t="str">
            <v>Remesas de activos fijos y/o Cargos Diferidos</v>
          </cell>
        </row>
        <row r="251">
          <cell r="A251" t="str">
            <v>Reporte y seguimiento de reposiciones</v>
          </cell>
        </row>
        <row r="252">
          <cell r="A252" t="str">
            <v>Reprogramación de actividades SPGI</v>
          </cell>
        </row>
        <row r="253">
          <cell r="A253" t="str">
            <v>Retiro por renuncia, jubilación, insubsistencia, revocatoria</v>
          </cell>
        </row>
        <row r="254">
          <cell r="A254" t="str">
            <v>Seguimiento de ejecuciòn presupuestal y reportes</v>
          </cell>
        </row>
        <row r="255">
          <cell r="A255" t="str">
            <v>Selección y Nombramiento en Carrera Administrativa</v>
          </cell>
        </row>
        <row r="256">
          <cell r="A256" t="str">
            <v>Servicio de mantenimiento de sistemas de información</v>
          </cell>
        </row>
        <row r="257">
          <cell r="A257" t="str">
            <v>Sistema único de información de personal SUIP</v>
          </cell>
        </row>
        <row r="258">
          <cell r="A258" t="str">
            <v>Soliciitud de traslado de activos fijos en servicio del DANE o FONDANE entre funcionarios (por renuncia, por insubsistencia y/o traslado)</v>
          </cell>
        </row>
        <row r="259">
          <cell r="A259" t="str">
            <v>Solicitud de Creación de Cuentas de Nuevos Usuarios</v>
          </cell>
        </row>
        <row r="260">
          <cell r="A260" t="str">
            <v>Solicitud de información estadística al DANE</v>
          </cell>
        </row>
        <row r="261">
          <cell r="A261" t="str">
            <v>Solicitud de reintegro activos fijos DANE y/o FONDANE</v>
          </cell>
        </row>
        <row r="262">
          <cell r="A262" t="str">
            <v>solicitud y legalización de comisión de servicios al interior del país</v>
          </cell>
        </row>
        <row r="263">
          <cell r="A263" t="str">
            <v>Solicitud, trámite y pago de pólizas de cumplimiento</v>
          </cell>
        </row>
        <row r="264">
          <cell r="A264" t="str">
            <v>Suministro de certificaciones</v>
          </cell>
        </row>
        <row r="265">
          <cell r="A265" t="str">
            <v>Trámite de Siniestralidad</v>
          </cell>
        </row>
        <row r="266">
          <cell r="A266" t="str">
            <v>Transferencia y Clasificación de Archivo</v>
          </cell>
        </row>
        <row r="267">
          <cell r="A267" t="str">
            <v>Traslado de Documentos al Archivo de Gestión Centralizado</v>
          </cell>
        </row>
        <row r="268">
          <cell r="A268" t="str">
            <v>Tratamiento de producto no conforme</v>
          </cell>
        </row>
        <row r="269">
          <cell r="A269" t="str">
            <v>Vacaciones (Solicitar, interrumpir, reanudar o aplazar vacaciones)</v>
          </cell>
        </row>
        <row r="270">
          <cell r="A270" t="str">
            <v>Verificación de Existencias Selectivo</v>
          </cell>
        </row>
        <row r="362">
          <cell r="A362" t="str">
            <v>Salud de personas</v>
          </cell>
        </row>
        <row r="363">
          <cell r="A363" t="str">
            <v>Imagen</v>
          </cell>
        </row>
        <row r="364">
          <cell r="A364" t="str">
            <v>Operacional</v>
          </cell>
        </row>
        <row r="365">
          <cell r="A365" t="str">
            <v>Económico</v>
          </cell>
        </row>
        <row r="366">
          <cell r="A366" t="str">
            <v>Información</v>
          </cell>
        </row>
        <row r="381">
          <cell r="A381" t="str">
            <v>Operativo</v>
          </cell>
        </row>
        <row r="382">
          <cell r="A382" t="str">
            <v>Financiero</v>
          </cell>
        </row>
        <row r="383">
          <cell r="A383" t="str">
            <v>Tecnológico</v>
          </cell>
        </row>
        <row r="384">
          <cell r="A384" t="str">
            <v>Legal</v>
          </cell>
        </row>
        <row r="385">
          <cell r="A385" t="str">
            <v>Laboral (MA Interno)</v>
          </cell>
        </row>
        <row r="386">
          <cell r="A386" t="str">
            <v>Natural (MA Externo)</v>
          </cell>
        </row>
        <row r="387">
          <cell r="A387" t="str">
            <v>Otros</v>
          </cell>
        </row>
        <row r="396">
          <cell r="B396" t="str">
            <v>X</v>
          </cell>
        </row>
        <row r="402">
          <cell r="A402" t="str">
            <v>Prevenir el riesgo</v>
          </cell>
        </row>
        <row r="403">
          <cell r="A403" t="str">
            <v>Proteger el riesgo</v>
          </cell>
        </row>
        <row r="404">
          <cell r="A404" t="str">
            <v>Compartir el riesgo</v>
          </cell>
        </row>
        <row r="405">
          <cell r="A405" t="str">
            <v>Evitar el riesgo</v>
          </cell>
        </row>
        <row r="406">
          <cell r="A406" t="str">
            <v>Prevenir y proteger el riesgo</v>
          </cell>
        </row>
        <row r="407">
          <cell r="A407" t="str">
            <v>Prevenir y Compartir el riesgo</v>
          </cell>
        </row>
        <row r="408">
          <cell r="A408" t="str">
            <v>Proteger y Compartir el riesgo</v>
          </cell>
        </row>
        <row r="409">
          <cell r="A409" t="str">
            <v>Prevenir, proteger y compartir  el riesgo</v>
          </cell>
        </row>
        <row r="410">
          <cell r="A410" t="str">
            <v>Asumir el riesgo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Política"/>
      <sheetName val="2.Contexto"/>
      <sheetName val="Mapa de Riesgos"/>
      <sheetName val="Hoja3"/>
      <sheetName val="Validacion"/>
      <sheetName val="1"/>
      <sheetName val="2"/>
      <sheetName val="3"/>
      <sheetName val="4"/>
      <sheetName val="5"/>
      <sheetName val="DATOS "/>
      <sheetName val="GRAFICAS"/>
      <sheetName val="Hoja1"/>
      <sheetName val="Contexto"/>
      <sheetName val="Calific impacto riesgos corrupc"/>
      <sheetName val="Matriz de riesgo "/>
    </sheetNames>
    <sheetDataSet>
      <sheetData sheetId="0"/>
      <sheetData sheetId="1"/>
      <sheetData sheetId="2"/>
      <sheetData sheetId="3"/>
      <sheetData sheetId="4" refreshError="1"/>
      <sheetData sheetId="5"/>
      <sheetData sheetId="6"/>
      <sheetData sheetId="7"/>
      <sheetData sheetId="8"/>
      <sheetData sheetId="9"/>
      <sheetData sheetId="10" refreshError="1"/>
      <sheetData sheetId="11"/>
      <sheetData sheetId="12"/>
      <sheetData sheetId="13"/>
      <sheetData sheetId="14"/>
      <sheetData sheetId="1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PDE"/>
      <sheetName val="CGE"/>
      <sheetName val="DAR"/>
      <sheetName val="DSO"/>
      <sheetName val="PES"/>
      <sheetName val="ANA"/>
      <sheetName val="DIE"/>
      <sheetName val="SIN"/>
      <sheetName val="SCT"/>
      <sheetName val="GTH"/>
      <sheetName val="AFI"/>
      <sheetName val="GRF"/>
      <sheetName val="ARI"/>
      <sheetName val="SOL"/>
      <sheetName val="1"/>
      <sheetName val="2"/>
      <sheetName val="3"/>
      <sheetName val="4"/>
      <sheetName val="5"/>
      <sheetName val="Hoja1"/>
      <sheetName val="INFORMATICO1"/>
      <sheetName val="INFORMATICO2"/>
      <sheetName val="SISTEMAS1"/>
      <sheetName val="SISTEMAS2"/>
      <sheetName val="LISTA PARA VALIDACION"/>
      <sheetName val="DATOS "/>
      <sheetName val="Validac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8">
          <cell r="A8" t="str">
            <v>Area Administrativa</v>
          </cell>
        </row>
      </sheetData>
      <sheetData sheetId="26" refreshError="1"/>
      <sheetData sheetId="2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1"/>
      <sheetName val="2"/>
      <sheetName val="3"/>
      <sheetName val="4"/>
      <sheetName val="5"/>
      <sheetName val="Hoja1"/>
      <sheetName val="INFORMATICO1"/>
      <sheetName val="INFORMATICO2"/>
      <sheetName val="SISTEMAS1"/>
      <sheetName val="SISTEMAS2"/>
      <sheetName val="LISTA PARA VALIDACION"/>
      <sheetName val="Servicio al Ciudadano"/>
      <sheetName val="Comunicaciones"/>
      <sheetName val="Direccionamiento Estratégico"/>
      <sheetName val="Prestaciones Económicas"/>
      <sheetName val="Cesantías"/>
      <sheetName val="Gestión Jurídica"/>
      <sheetName val="Gestión Administrativa"/>
      <sheetName val="Gestión de Talento Humano"/>
      <sheetName val="Gestión de Información y Tec."/>
      <sheetName val="Gestión Financiera"/>
      <sheetName val="Gestión Documental"/>
      <sheetName val="Gest. Control y Mejoram."/>
      <sheetName val="Gest. Control Int. Disciplinari"/>
    </sheetNames>
    <sheetDataSet>
      <sheetData sheetId="0"/>
      <sheetData sheetId="1"/>
      <sheetData sheetId="2"/>
      <sheetData sheetId="3"/>
      <sheetData sheetId="4"/>
      <sheetData sheetId="5"/>
      <sheetData sheetId="6"/>
      <sheetData sheetId="7"/>
      <sheetData sheetId="8"/>
      <sheetData sheetId="9"/>
      <sheetData sheetId="10"/>
      <sheetData sheetId="1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4">
          <cell r="A54" t="str">
            <v>1. Generar información estadística para la toma de decisiones por parte de los clientes dentro de los parámetros establecidos.</v>
          </cell>
        </row>
        <row r="55">
          <cell r="A55" t="str">
            <v>2. Comunicar y divulgar los resultados de las investigaciones estadísticas, en lenguaje sencillo y conveniente para los diversos sectores que requieren la información</v>
          </cell>
        </row>
        <row r="56">
          <cell r="A56" t="str">
            <v>3. Fortalecer los mecanismos para ejercer la regulación del Sistema Estadístico Nacional mediante la coordinación y reglamentación de las actividades de sus integrantes</v>
          </cell>
        </row>
        <row r="57">
          <cell r="A57" t="str">
            <v>4. Fomentar la cultura de autocontrol, la prevención del riesgo, la gestión de la calidad y el mejoramiento continuo en el DANE</v>
          </cell>
        </row>
        <row r="58">
          <cell r="A58" t="str">
            <v>5. Obtener y generar la información estadística demográfica necesaria para los planes de desarrollo a nivel nacional, sectorial y territorial</v>
          </cell>
        </row>
        <row r="59">
          <cell r="A59" t="str">
            <v>6. Optimizar y racionalizar los recursos para el logro de una eficaz ejecución presupuestal</v>
          </cell>
        </row>
        <row r="60">
          <cell r="A60" t="str">
            <v>7. Brindar los recursos y servicios necesarios con calidad y oportunidad a las áreas estratégicas y misionales del DANE</v>
          </cell>
        </row>
        <row r="73">
          <cell r="A73" t="str">
            <v>Administación de recursos físicos / Administrar archivo</v>
          </cell>
        </row>
        <row r="74">
          <cell r="A74" t="str">
            <v xml:space="preserve">Administración de recursos financieros / Realizar pagos y manejar las inversiones financieras </v>
          </cell>
        </row>
        <row r="75">
          <cell r="A75" t="str">
            <v>Administración de recursos financieros / Registrar y consolidar la información financiera y contable</v>
          </cell>
        </row>
        <row r="76">
          <cell r="A76" t="str">
            <v>Administración de recursos financieros / Registrar, ejecutar y controlar el presupuesto</v>
          </cell>
        </row>
        <row r="77">
          <cell r="A77" t="str">
            <v>Administración de recursos físicos / Administrar almacen e inventarios de bienes muebles e inmuebles</v>
          </cell>
        </row>
        <row r="78">
          <cell r="A78" t="str">
            <v xml:space="preserve">Administración de recursos físicos / Administrar correspondencia oficial </v>
          </cell>
        </row>
        <row r="79">
          <cell r="A79" t="str">
            <v>Administración de recursos físicos / Adquirir bienes y prestar servicios</v>
          </cell>
        </row>
        <row r="80">
          <cell r="A80" t="str">
            <v>Administración de recursos informáticos / Administrar el acervo informativo</v>
          </cell>
        </row>
        <row r="81">
          <cell r="A81" t="str">
            <v xml:space="preserve">Administración de recursos informáticos / Administrar recursos informáticos actuales </v>
          </cell>
        </row>
        <row r="82">
          <cell r="A82" t="str">
            <v xml:space="preserve">Administración de recursos informáticos / Gestión de tecnología informática </v>
          </cell>
        </row>
        <row r="83">
          <cell r="A83" t="str">
            <v>Administración de recursos informáticos / Planear recurso informático</v>
          </cell>
        </row>
        <row r="84">
          <cell r="A84" t="str">
            <v>Análisis</v>
          </cell>
        </row>
        <row r="85">
          <cell r="A85" t="str">
            <v>Control de gestión / Controlar el desempeño específico</v>
          </cell>
        </row>
        <row r="86">
          <cell r="A86" t="str">
            <v>Control de gestión / Controlar el desempeño global</v>
          </cell>
        </row>
        <row r="87">
          <cell r="A87" t="str">
            <v>Control de gestión / Gestión Integral de Riesgos</v>
          </cell>
        </row>
        <row r="88">
          <cell r="A88" t="str">
            <v>Detección y análisis de requerimientos   / Seguir y controlar requerimientos</v>
          </cell>
        </row>
        <row r="89">
          <cell r="A89" t="str">
            <v>Detección y análisis de requerimientos  / Parametrizar y  Segmentar</v>
          </cell>
        </row>
        <row r="90">
          <cell r="A90" t="str">
            <v xml:space="preserve">Detección y análisis de requerimientos / Detectar y analizar requerimientos </v>
          </cell>
        </row>
        <row r="91">
          <cell r="A91" t="str">
            <v xml:space="preserve">Difusión estadística / Elaborar y distribuir internamente los productos finales </v>
          </cell>
        </row>
        <row r="92">
          <cell r="A92" t="str">
            <v>Difusión estadística / Entregar productos</v>
          </cell>
        </row>
        <row r="93">
          <cell r="A93" t="str">
            <v xml:space="preserve">Difusión estadística / Promocionar y divulgar productos estadísticos </v>
          </cell>
        </row>
        <row r="94">
          <cell r="A94" t="str">
            <v>Diseño</v>
          </cell>
        </row>
        <row r="95">
          <cell r="A95" t="str">
            <v>Gestión del talento humano / Capacitar el personal y fortalecer sus competencias</v>
          </cell>
        </row>
        <row r="96">
          <cell r="A96" t="str">
            <v>Gestión del talento humano / Control interno disciplinario</v>
          </cell>
        </row>
        <row r="97">
          <cell r="A97" t="str">
            <v>Gestión del talento humano / Desarrollar y potenciar el personal y mejorar su entorno laboral</v>
          </cell>
        </row>
        <row r="98">
          <cell r="A98" t="str">
            <v>Gestión del talento humano / Evaluar el desempeño</v>
          </cell>
        </row>
        <row r="99">
          <cell r="A99" t="str">
            <v>Gestión del talento humano / Gestionar servicios administrativos de personal y nomina</v>
          </cell>
        </row>
        <row r="100">
          <cell r="A100" t="str">
            <v>Gestión del talento humano / Seleccionar y vincular personal</v>
          </cell>
        </row>
        <row r="101">
          <cell r="A101" t="str">
            <v>Gestión del talento humano / Situaciones administrativas FONDANE</v>
          </cell>
        </row>
        <row r="102">
          <cell r="A102" t="str">
            <v>Planeación y direccionamiento estratégico / Determinar programas y proyectos</v>
          </cell>
        </row>
        <row r="103">
          <cell r="A103" t="str">
            <v>Planeación y direccionamiento estratégico / Planeación general</v>
          </cell>
        </row>
        <row r="104">
          <cell r="A104" t="str">
            <v>Producción/ Directorio Estadístico</v>
          </cell>
        </row>
        <row r="105">
          <cell r="A105" t="str">
            <v>Producción/ Planeación logistica</v>
          </cell>
        </row>
        <row r="106">
          <cell r="A106" t="str">
            <v>Producción/ Recolectar información</v>
          </cell>
        </row>
        <row r="107">
          <cell r="A107" t="str">
            <v>Producción/ Criticar y codificar</v>
          </cell>
        </row>
        <row r="108">
          <cell r="A108" t="str">
            <v>Producción/ Captura de información</v>
          </cell>
        </row>
        <row r="109">
          <cell r="A109" t="str">
            <v>Producción/ Consolidar, revisar y procesar información DANE Central</v>
          </cell>
        </row>
        <row r="110">
          <cell r="A110" t="str">
            <v>Soporte científico y técnico / Acopiar información</v>
          </cell>
        </row>
        <row r="111">
          <cell r="A111" t="str">
            <v>Soporte científico y técnico / Aplicar conocimiento</v>
          </cell>
        </row>
        <row r="112">
          <cell r="A112" t="str">
            <v>Soporte científico y técnico / Apropiar conocimiento</v>
          </cell>
        </row>
        <row r="113">
          <cell r="A113" t="str">
            <v>Soporte informático / Construir el sistema de información</v>
          </cell>
        </row>
        <row r="114">
          <cell r="A114" t="str">
            <v>Soporte informático / Diseñar el sistema de información</v>
          </cell>
        </row>
        <row r="115">
          <cell r="A115" t="str">
            <v>Soporte informático / Implantar y aceptar el sistema de información</v>
          </cell>
        </row>
        <row r="116">
          <cell r="A116" t="str">
            <v>Soporte informático / Mantener el sistema de información</v>
          </cell>
        </row>
        <row r="117">
          <cell r="A117" t="str">
            <v>Soporte informático / Planear y organizar el proyecto</v>
          </cell>
        </row>
        <row r="118">
          <cell r="A118" t="str">
            <v xml:space="preserve">Soporte legal / Actuaciones contractuales </v>
          </cell>
        </row>
        <row r="119">
          <cell r="A119" t="str">
            <v>Soporte legal / Consultas y conceptos jurídicos</v>
          </cell>
        </row>
        <row r="120">
          <cell r="A120" t="str">
            <v>Soporte legal / Representación judicial de DANE - FONDANE</v>
          </cell>
        </row>
        <row r="133">
          <cell r="A133" t="str">
            <v>Acceso a Permisos de Recursos de Servidores</v>
          </cell>
        </row>
        <row r="134">
          <cell r="A134" t="str">
            <v>Acciones Correctivas</v>
          </cell>
        </row>
        <row r="135">
          <cell r="A135" t="str">
            <v>Acciones Preventivas</v>
          </cell>
        </row>
        <row r="136">
          <cell r="A136" t="str">
            <v>Acopio de información científica y técnica</v>
          </cell>
        </row>
        <row r="137">
          <cell r="A137" t="str">
            <v>Adición, Prórroga o Cesión de Contratos</v>
          </cell>
        </row>
        <row r="138">
          <cell r="A138" t="str">
            <v>Administración de Riesgos Institucionales</v>
          </cell>
        </row>
        <row r="139">
          <cell r="A139" t="str">
            <v>Administrar servicios generales y espacios fìsicos</v>
          </cell>
        </row>
        <row r="140">
          <cell r="A140" t="str">
            <v>Agotamiento de la Vía Gubernativa</v>
          </cell>
        </row>
        <row r="141">
          <cell r="A141" t="str">
            <v>Asignación de presupuesto a Direcciones Territoriales</v>
          </cell>
        </row>
        <row r="142">
          <cell r="A142" t="str">
            <v xml:space="preserve">Atención Solicitudes de Servicios Informáticos </v>
          </cell>
        </row>
        <row r="143">
          <cell r="A143" t="str">
            <v>Auditorias Internas de Calidad</v>
          </cell>
        </row>
        <row r="144">
          <cell r="A144" t="str">
            <v>Autorización de comisión al exterior del país</v>
          </cell>
        </row>
        <row r="145">
          <cell r="A145" t="str">
            <v>Baja de Elementos</v>
          </cell>
        </row>
        <row r="146">
          <cell r="A146" t="str">
            <v>Cambio de ubicación funcional y traslado de sede</v>
          </cell>
        </row>
        <row r="147">
          <cell r="A147" t="str">
            <v>Canje y suministro de información estadística por cortesía</v>
          </cell>
        </row>
        <row r="148">
          <cell r="A148" t="str">
            <v xml:space="preserve">Celebración de Convenios o Acuerdos Interinstitucionales </v>
          </cell>
        </row>
        <row r="149">
          <cell r="A149" t="str">
            <v>Certificado de pensiones</v>
          </cell>
        </row>
        <row r="150">
          <cell r="A150" t="str">
            <v>Conciliación</v>
          </cell>
        </row>
        <row r="151">
          <cell r="A151" t="str">
            <v>Conciliaciones bancarias DANE - FONDANE</v>
          </cell>
        </row>
        <row r="152">
          <cell r="A152" t="str">
            <v>Consolidaciòn de convenios FONDANE</v>
          </cell>
        </row>
        <row r="153">
          <cell r="A153" t="str">
            <v>Consolidación de la Información Contable de las Direcciones Territoriales</v>
          </cell>
        </row>
        <row r="154">
          <cell r="A154" t="str">
            <v>Construcción de sistemas de información</v>
          </cell>
        </row>
        <row r="155">
          <cell r="A155" t="str">
            <v>Consulta de Documentos en el Archivo Central del DANE</v>
          </cell>
        </row>
        <row r="156">
          <cell r="A156" t="str">
            <v>Consulta de información estadísticas y geográfica</v>
          </cell>
        </row>
        <row r="157">
          <cell r="A157" t="str">
            <v>Conteo de Activos Fijos</v>
          </cell>
        </row>
        <row r="158">
          <cell r="A158" t="str">
            <v>Contratación abreviada de menor cuantìa</v>
          </cell>
        </row>
        <row r="159">
          <cell r="A159" t="str">
            <v>Contratación de mínima cuantía</v>
          </cell>
        </row>
        <row r="160">
          <cell r="A160" t="str">
            <v>Contratación de servicios personales</v>
          </cell>
        </row>
        <row r="161">
          <cell r="A161" t="str">
            <v>Control de asistencia</v>
          </cell>
        </row>
        <row r="162">
          <cell r="A162" t="str">
            <v>Control de Documentos Tipo Parámetro</v>
          </cell>
        </row>
        <row r="163">
          <cell r="A163" t="str">
            <v>Control de ingresos y cartera FONDANE</v>
          </cell>
        </row>
        <row r="164">
          <cell r="A164" t="str">
            <v>Control de Préstamo Documentos al Archivo de Gestión Centralizado</v>
          </cell>
        </row>
        <row r="165">
          <cell r="A165" t="str">
            <v>Control de Registros</v>
          </cell>
        </row>
        <row r="166">
          <cell r="A166" t="str">
            <v>Control de versiones programas fuente</v>
          </cell>
        </row>
        <row r="167">
          <cell r="A167" t="str">
            <v>Correspondencia externa recibida y enviada</v>
          </cell>
        </row>
        <row r="168">
          <cell r="A168" t="str">
            <v>Definición de Requerimientos Técnicos en los Convenios de Cooperación</v>
          </cell>
        </row>
        <row r="169">
          <cell r="A169" t="str">
            <v>Definición del proyecto</v>
          </cell>
        </row>
        <row r="170">
          <cell r="A170" t="str">
            <v>Definición, validación y mantenimiento de competencias en términos de educación, experiencia mínima</v>
          </cell>
        </row>
        <row r="171">
          <cell r="A171" t="str">
            <v>Definición, validación y mantenimiento de competencias según Ley 909 de 2004</v>
          </cell>
        </row>
        <row r="172">
          <cell r="A172" t="str">
            <v>Delegaciones recursos propios</v>
          </cell>
        </row>
        <row r="173">
          <cell r="A173" t="str">
            <v>Derechos de Petición</v>
          </cell>
        </row>
        <row r="174">
          <cell r="A174" t="str">
            <v>Diseño o rediseño estadístico</v>
          </cell>
        </row>
        <row r="175">
          <cell r="A175" t="str">
            <v>Diseño y actualización del material de ayuda para la difusión de información estadística del DANE</v>
          </cell>
        </row>
        <row r="176">
          <cell r="A176" t="str">
            <v>Diseño, rediseño y/o actualización de la metodología de administración de riesgos</v>
          </cell>
        </row>
        <row r="177">
          <cell r="A177" t="str">
            <v>Disfrute de tiempo compensatorio y solicitud y liquidación de horas extras</v>
          </cell>
        </row>
        <row r="178">
          <cell r="A178" t="str">
            <v>Distribuciòn de PAC por asignaciòn interna en SIIF</v>
          </cell>
        </row>
        <row r="179">
          <cell r="A179" t="str">
            <v>Distribución de PAC recursos propios</v>
          </cell>
        </row>
        <row r="180">
          <cell r="A180" t="str">
            <v>Distribución y entrega de material estadístico</v>
          </cell>
        </row>
        <row r="181">
          <cell r="A181" t="str">
            <v>Edición y producción de documentos</v>
          </cell>
        </row>
        <row r="182">
          <cell r="A182" t="str">
            <v>Egresos de elementos</v>
          </cell>
        </row>
        <row r="183">
          <cell r="A183" t="str">
            <v>Elaboración cuadros de retención y pago de impuestos</v>
          </cell>
        </row>
        <row r="184">
          <cell r="A184" t="str">
            <v>Elaboración y aprobación de resoluciones</v>
          </cell>
        </row>
        <row r="185">
          <cell r="A185" t="str">
            <v>Elaboración y Ejecución del Plan de Capacitación</v>
          </cell>
        </row>
        <row r="186">
          <cell r="A186" t="str">
            <v>Elaboración y ejecución del programa de salud ocupacional </v>
          </cell>
        </row>
        <row r="187">
          <cell r="A187" t="str">
            <v>Elección del representate de los empleados</v>
          </cell>
        </row>
        <row r="188">
          <cell r="A188" t="str">
            <v>Eliminación del Archivo DANE</v>
          </cell>
        </row>
        <row r="189">
          <cell r="A189" t="str">
            <v>Encargo de empleo o encargo de funciones</v>
          </cell>
        </row>
        <row r="190">
          <cell r="A190" t="str">
            <v>Evaluación del desempeño</v>
          </cell>
        </row>
        <row r="191">
          <cell r="A191" t="str">
            <v>Evaluación y seguimiento a programación de actividades  - SPGI</v>
          </cell>
        </row>
        <row r="192">
          <cell r="A192" t="str">
            <v xml:space="preserve">Expedición de certificado de disponibilidad presupuestal (CDP) </v>
          </cell>
        </row>
        <row r="193">
          <cell r="A193" t="str">
            <v>Expedición de certificados laborales para funcionarios, exfuncionarios y bonos pensionales</v>
          </cell>
        </row>
        <row r="194">
          <cell r="A194" t="str">
            <v xml:space="preserve">Faltantes de Inventarios </v>
          </cell>
        </row>
        <row r="195">
          <cell r="A195" t="str">
            <v>Fase de anállisis</v>
          </cell>
        </row>
        <row r="196">
          <cell r="A196" t="str">
            <v>Fase de diseño</v>
          </cell>
        </row>
        <row r="197">
          <cell r="A197" t="str">
            <v>Fijación de precios de venta de productos y servicios</v>
          </cell>
        </row>
        <row r="198">
          <cell r="A198" t="str">
            <v>Generación de Copias de Seguridad Histórica</v>
          </cell>
        </row>
        <row r="199">
          <cell r="A199" t="str">
            <v>Inclusiones, exclusiones, modificaciones y control de ejecución de programas de seguros</v>
          </cell>
        </row>
        <row r="200">
          <cell r="A200" t="str">
            <v>Incumplimiento o Caducidad</v>
          </cell>
        </row>
        <row r="201">
          <cell r="A201" t="str">
            <v>Ingreso de Elementos por Contrato DANE y/o FONDANE</v>
          </cell>
        </row>
        <row r="202">
          <cell r="A202" t="str">
            <v>Ingreso de Elementos por reposición</v>
          </cell>
        </row>
        <row r="203">
          <cell r="A203" t="str">
            <v>Interposición de multas en las Oficinas Territoriales</v>
          </cell>
        </row>
        <row r="204">
          <cell r="A204" t="str">
            <v>Invesiones FONDANE</v>
          </cell>
        </row>
        <row r="205">
          <cell r="A205" t="str">
            <v>Jurisdicción Coactiva</v>
          </cell>
        </row>
        <row r="206">
          <cell r="A206" t="str">
            <v>Kardex y hojas de vida</v>
          </cell>
        </row>
        <row r="207">
          <cell r="A207" t="str">
            <v>licencias voluntarias e incapacidades</v>
          </cell>
        </row>
        <row r="208">
          <cell r="A208" t="str">
            <v>Licitación programa de seguros</v>
          </cell>
        </row>
        <row r="209">
          <cell r="A209" t="str">
            <v>Licitación pública</v>
          </cell>
        </row>
        <row r="210">
          <cell r="A210" t="str">
            <v>Liquidación de Convenios</v>
          </cell>
        </row>
        <row r="211">
          <cell r="A211" t="str">
            <v>Liquidación de los Contratos</v>
          </cell>
        </row>
        <row r="212">
          <cell r="A212" t="str">
            <v>Manejo de caja menor de gastos generales DANE - FONDANE y mantenimiento DANE</v>
          </cell>
        </row>
        <row r="213">
          <cell r="A213" t="str">
            <v>Mantenimiento base de datos del DEST</v>
          </cell>
        </row>
        <row r="214">
          <cell r="A214" t="str">
            <v>Modificación o Adición de Convenios</v>
          </cell>
        </row>
        <row r="215">
          <cell r="A215" t="str">
            <v>Modificaciones al Plan Anual y Mensualizado de caja PAC en SIIF</v>
          </cell>
        </row>
        <row r="216">
          <cell r="A216" t="str">
            <v>Modificaciones de Presupuesto</v>
          </cell>
        </row>
        <row r="217">
          <cell r="A217" t="str">
            <v>Monitoreo de Servicios Informáticos</v>
          </cell>
        </row>
        <row r="218">
          <cell r="A218" t="str">
            <v>No tiene</v>
          </cell>
        </row>
        <row r="219">
          <cell r="A219" t="str">
            <v xml:space="preserve">Nombramiento provisional </v>
          </cell>
        </row>
        <row r="220">
          <cell r="A220" t="str">
            <v>Obtención de Copias de Respaldo de Información Periódica</v>
          </cell>
        </row>
        <row r="221">
          <cell r="A221" t="str">
            <v>Obtención de información</v>
          </cell>
        </row>
        <row r="222">
          <cell r="A222" t="str">
            <v>Pago de cuentas</v>
          </cell>
        </row>
        <row r="223">
          <cell r="A223" t="str">
            <v>Pago de Nómina y Contribuciones</v>
          </cell>
        </row>
        <row r="224">
          <cell r="A224" t="str">
            <v>Pago de productos o servicios de información estadística y geográfica</v>
          </cell>
        </row>
        <row r="225">
          <cell r="A225" t="str">
            <v>Plan de implantación y aceptación del proyecto</v>
          </cell>
        </row>
        <row r="226">
          <cell r="A226" t="str">
            <v>Planeación institucional con participación ciudadana</v>
          </cell>
        </row>
        <row r="227">
          <cell r="A227" t="str">
            <v>Planeación y coordinación del DEST</v>
          </cell>
        </row>
        <row r="228">
          <cell r="A228" t="str">
            <v>Planeación y desarrollo de actividades de calidad de vida laboral</v>
          </cell>
        </row>
        <row r="229">
          <cell r="A229" t="str">
            <v>Planeación y organización</v>
          </cell>
        </row>
        <row r="230">
          <cell r="A230" t="str">
            <v>Preparación y ejecución de ruedas de prensa</v>
          </cell>
        </row>
        <row r="231">
          <cell r="A231" t="str">
            <v xml:space="preserve">Preparación y liquidación de nómina </v>
          </cell>
        </row>
        <row r="232">
          <cell r="A232" t="str">
            <v>Procedimiento Ordinario</v>
          </cell>
        </row>
        <row r="233">
          <cell r="A233" t="str">
            <v>Procedimiento Verbal</v>
          </cell>
        </row>
        <row r="234">
          <cell r="A234" t="str">
            <v>Procesos en Contra del DANE</v>
          </cell>
        </row>
        <row r="235">
          <cell r="A235" t="str">
            <v>Programación de activiades areas de soporte - SPGI</v>
          </cell>
        </row>
        <row r="236">
          <cell r="A236" t="str">
            <v>Programación de actividades técnicas - SPGI</v>
          </cell>
        </row>
        <row r="237">
          <cell r="A237" t="str">
            <v>Programación de producción y costos</v>
          </cell>
        </row>
        <row r="238">
          <cell r="A238" t="str">
            <v>Pruebas de sistemas de información</v>
          </cell>
        </row>
        <row r="239">
          <cell r="A239" t="str">
            <v>Publicación de información en el portal de internet</v>
          </cell>
        </row>
        <row r="240">
          <cell r="A240" t="str">
            <v>Recaudo de bienes o servicios</v>
          </cell>
        </row>
        <row r="241">
          <cell r="A241" t="str">
            <v>Recepción y liquidación de cuentas</v>
          </cell>
        </row>
        <row r="242">
          <cell r="A242" t="str">
            <v>Recepción y preparación de materiales bibliográficos para coonsulta de los clientes</v>
          </cell>
        </row>
        <row r="243">
          <cell r="A243" t="str">
            <v>Recepción y Trámite de Quejas y Reclamos</v>
          </cell>
        </row>
        <row r="244">
          <cell r="A244" t="str">
            <v>Redistribuciòn de recursos</v>
          </cell>
        </row>
        <row r="245">
          <cell r="A245" t="str">
            <v xml:space="preserve">Registro presupuestal de compromisos </v>
          </cell>
        </row>
        <row r="246">
          <cell r="A246" t="str">
            <v>Registro, actualización y transmisión de proyectos BPIN</v>
          </cell>
        </row>
        <row r="247">
          <cell r="A247" t="str">
            <v>Registros Contables DANE-FONDANE funcionamiento</v>
          </cell>
        </row>
        <row r="248">
          <cell r="A248" t="str">
            <v>Registros Contables en SIIF de DANE Funcionamiento</v>
          </cell>
        </row>
        <row r="249">
          <cell r="A249" t="str">
            <v>Reintegros nación</v>
          </cell>
        </row>
        <row r="250">
          <cell r="A250" t="str">
            <v>Remesas de activos fijos y/o Cargos Diferidos</v>
          </cell>
        </row>
        <row r="251">
          <cell r="A251" t="str">
            <v>Reporte y seguimiento de reposiciones</v>
          </cell>
        </row>
        <row r="252">
          <cell r="A252" t="str">
            <v>Reprogramación de actividades SPGI</v>
          </cell>
        </row>
        <row r="253">
          <cell r="A253" t="str">
            <v>Retiro por renuncia, jubilación, insubsistencia, revocatoria</v>
          </cell>
        </row>
        <row r="254">
          <cell r="A254" t="str">
            <v>Seguimiento de ejecuciòn presupuestal y reportes</v>
          </cell>
        </row>
        <row r="255">
          <cell r="A255" t="str">
            <v>Selección y Nombramiento en Carrera Administrativa</v>
          </cell>
        </row>
        <row r="256">
          <cell r="A256" t="str">
            <v>Servicio de mantenimiento de sistemas de información</v>
          </cell>
        </row>
        <row r="257">
          <cell r="A257" t="str">
            <v>Sistema único de información de personal SUIP</v>
          </cell>
        </row>
        <row r="258">
          <cell r="A258" t="str">
            <v>Soliciitud de traslado de activos fijos en servicio del DANE o FONDANE entre funcionarios (por renuncia, por insubsistencia y/o traslado)</v>
          </cell>
        </row>
        <row r="259">
          <cell r="A259" t="str">
            <v>Solicitud de Creación de Cuentas de Nuevos Usuarios</v>
          </cell>
        </row>
        <row r="260">
          <cell r="A260" t="str">
            <v>Solicitud de información estadística al DANE</v>
          </cell>
        </row>
        <row r="261">
          <cell r="A261" t="str">
            <v>Solicitud de reintegro activos fijos DANE y/o FONDANE</v>
          </cell>
        </row>
        <row r="262">
          <cell r="A262" t="str">
            <v>solicitud y legalización de comisión de servicios al interior del país</v>
          </cell>
        </row>
        <row r="263">
          <cell r="A263" t="str">
            <v>Solicitud, trámite y pago de pólizas de cumplimiento</v>
          </cell>
        </row>
        <row r="264">
          <cell r="A264" t="str">
            <v>Suministro de certificaciones</v>
          </cell>
        </row>
        <row r="265">
          <cell r="A265" t="str">
            <v>Trámite de Siniestralidad</v>
          </cell>
        </row>
        <row r="266">
          <cell r="A266" t="str">
            <v>Transferencia y Clasificación de Archivo</v>
          </cell>
        </row>
        <row r="267">
          <cell r="A267" t="str">
            <v>Traslado de Documentos al Archivo de Gestión Centralizado</v>
          </cell>
        </row>
        <row r="268">
          <cell r="A268" t="str">
            <v>Tratamiento de producto no conforme</v>
          </cell>
        </row>
        <row r="269">
          <cell r="A269" t="str">
            <v>Vacaciones (Solicitar, interrumpir, reanudar o aplazar vacaciones)</v>
          </cell>
        </row>
        <row r="270">
          <cell r="A270" t="str">
            <v>Verificación de Existencias Selectivo</v>
          </cell>
        </row>
        <row r="362">
          <cell r="A362" t="str">
            <v>Salud de personas</v>
          </cell>
        </row>
        <row r="363">
          <cell r="A363" t="str">
            <v>Imagen</v>
          </cell>
        </row>
        <row r="364">
          <cell r="A364" t="str">
            <v>Operacional</v>
          </cell>
        </row>
        <row r="365">
          <cell r="A365" t="str">
            <v>Económico</v>
          </cell>
        </row>
        <row r="366">
          <cell r="A366" t="str">
            <v>Información</v>
          </cell>
        </row>
        <row r="381">
          <cell r="A381" t="str">
            <v>Operativo</v>
          </cell>
        </row>
        <row r="382">
          <cell r="A382" t="str">
            <v>Financiero</v>
          </cell>
        </row>
        <row r="383">
          <cell r="A383" t="str">
            <v>Tecnológico</v>
          </cell>
        </row>
        <row r="384">
          <cell r="A384" t="str">
            <v>Legal</v>
          </cell>
        </row>
        <row r="385">
          <cell r="A385" t="str">
            <v>Laboral (MA Interno)</v>
          </cell>
        </row>
        <row r="386">
          <cell r="A386" t="str">
            <v>Natural (MA Externo)</v>
          </cell>
        </row>
        <row r="387">
          <cell r="A387" t="str">
            <v>Otros</v>
          </cell>
        </row>
        <row r="396">
          <cell r="B396" t="str">
            <v>X</v>
          </cell>
        </row>
        <row r="402">
          <cell r="A402" t="str">
            <v>Prevenir el riesgo</v>
          </cell>
        </row>
        <row r="403">
          <cell r="A403" t="str">
            <v>Proteger el riesgo</v>
          </cell>
        </row>
        <row r="404">
          <cell r="A404" t="str">
            <v>Compartir el riesgo</v>
          </cell>
        </row>
        <row r="405">
          <cell r="A405" t="str">
            <v>Evitar el riesgo</v>
          </cell>
        </row>
        <row r="406">
          <cell r="A406" t="str">
            <v>Prevenir y proteger el riesgo</v>
          </cell>
        </row>
        <row r="407">
          <cell r="A407" t="str">
            <v>Prevenir y Compartir el riesgo</v>
          </cell>
        </row>
        <row r="408">
          <cell r="A408" t="str">
            <v>Proteger y Compartir el riesgo</v>
          </cell>
        </row>
        <row r="409">
          <cell r="A409" t="str">
            <v>Prevenir, proteger y compartir  el riesgo</v>
          </cell>
        </row>
        <row r="410">
          <cell r="A410" t="str">
            <v>Asumir el riesgo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Política"/>
      <sheetName val="2.Contexto"/>
      <sheetName val="Mapa de Riesgos"/>
      <sheetName val="Hoja3"/>
      <sheetName val="Validacion"/>
      <sheetName val="1"/>
      <sheetName val="2"/>
      <sheetName val="3"/>
      <sheetName val="4"/>
      <sheetName val="5"/>
      <sheetName val="GRAFICAS"/>
      <sheetName val="MAPA RIESGOS INSTITUCIONAL"/>
      <sheetName val="DATOS"/>
      <sheetName val="Mapa de Riesgos (2)"/>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2">
          <cell r="A22" t="str">
            <v>Asumir riesgo</v>
          </cell>
        </row>
        <row r="23">
          <cell r="A23" t="str">
            <v>Asumir y reducir riesgo</v>
          </cell>
        </row>
        <row r="24">
          <cell r="A24" t="str">
            <v>Reducir, evitar, compartir, transferir el riesgo</v>
          </cell>
        </row>
      </sheetData>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OL"/>
      <sheetName val="MAPA RIESGOS COMPLETO"/>
      <sheetName val="LISTA PARA VALIDACION"/>
    </sheetNames>
    <sheetDataSet>
      <sheetData sheetId="0" refreshError="1"/>
      <sheetData sheetId="1" refreshError="1"/>
      <sheetData sheetId="2" refreshError="1"/>
      <sheetData sheetId="3" refreshError="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OL"/>
      <sheetName val="MAPA RIESGOS COMPLETO"/>
      <sheetName val="LISTA PARA VALIDACION"/>
    </sheetNames>
    <sheetDataSet>
      <sheetData sheetId="0" refreshError="1"/>
      <sheetData sheetId="1" refreshError="1"/>
      <sheetData sheetId="2" refreshError="1"/>
      <sheetData sheetId="3" refreshError="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 val="Contexto"/>
      <sheetName val="Calific impacto riesgos corrupc"/>
      <sheetName val="Matriz de riesgo "/>
      <sheetName val="Mapa de Riesgos"/>
      <sheetName val="Validacion"/>
      <sheetName val="DATOS "/>
    </sheetNames>
    <sheetDataSet>
      <sheetData sheetId="0">
        <row r="200">
          <cell r="B200" t="str">
            <v>No sufre ningún cambio</v>
          </cell>
        </row>
        <row r="201">
          <cell r="B201" t="str">
            <v>Se ajusta</v>
          </cell>
        </row>
        <row r="202">
          <cell r="B202" t="str">
            <v>Se elimina</v>
          </cell>
        </row>
        <row r="203">
          <cell r="B203" t="str">
            <v>OTRA - CUAL?</v>
          </cell>
        </row>
      </sheetData>
      <sheetData sheetId="1" refreshError="1"/>
      <sheetData sheetId="2" refreshError="1"/>
      <sheetData sheetId="3"/>
      <sheetData sheetId="4"/>
      <sheetData sheetId="5"/>
      <sheetData sheetId="6"/>
      <sheetData sheetId="7"/>
      <sheetData sheetId="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Hoja3"/>
      <sheetName val="0.Portada"/>
      <sheetName val="1. Política"/>
      <sheetName val="2.Contexto"/>
      <sheetName val="3.Identificacion_Riesgos"/>
      <sheetName val="4.Controles"/>
      <sheetName val="4.Mapa_Calor"/>
      <sheetName val="5.Plan Manejo"/>
      <sheetName val="6.Resumen"/>
      <sheetName val="ident. Riesgo Corrupción"/>
    </sheetNames>
    <sheetDataSet>
      <sheetData sheetId="0" refreshError="1"/>
      <sheetData sheetId="1">
        <row r="2">
          <cell r="A2" t="str">
            <v>Estratégicos</v>
          </cell>
        </row>
        <row r="3">
          <cell r="A3" t="str">
            <v>Gerenciales</v>
          </cell>
        </row>
        <row r="4">
          <cell r="A4" t="str">
            <v>Operativos</v>
          </cell>
        </row>
        <row r="5">
          <cell r="A5" t="str">
            <v>Financieros</v>
          </cell>
        </row>
        <row r="6">
          <cell r="A6" t="str">
            <v>Cumplimiento</v>
          </cell>
        </row>
        <row r="7">
          <cell r="A7" t="str">
            <v>Tecnología</v>
          </cell>
        </row>
        <row r="8">
          <cell r="A8" t="str">
            <v>Corrupción</v>
          </cell>
        </row>
        <row r="9">
          <cell r="A9" t="str">
            <v>Imagen</v>
          </cell>
        </row>
      </sheetData>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Validacion"/>
      <sheetName val="DATOS "/>
      <sheetName val="Hoja1"/>
    </sheetNames>
    <sheetDataSet>
      <sheetData sheetId="0"/>
      <sheetData sheetId="1"/>
      <sheetData sheetId="2"/>
      <sheetData sheetId="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Validacion"/>
      <sheetName val="DATOS "/>
    </sheetNames>
    <sheetDataSet>
      <sheetData sheetId="0">
        <row r="15">
          <cell r="C15" t="str">
            <v>Baja</v>
          </cell>
        </row>
      </sheetData>
      <sheetData sheetId="1">
        <row r="15">
          <cell r="C15" t="str">
            <v>Baja</v>
          </cell>
          <cell r="D15" t="str">
            <v>Baja</v>
          </cell>
          <cell r="E15" t="str">
            <v>Moderada</v>
          </cell>
          <cell r="F15" t="str">
            <v>Alta</v>
          </cell>
          <cell r="G15" t="str">
            <v>Extrema</v>
          </cell>
          <cell r="I15" t="str">
            <v>Rara Vez</v>
          </cell>
          <cell r="J15">
            <v>1</v>
          </cell>
          <cell r="K15" t="str">
            <v>Rara Vez</v>
          </cell>
          <cell r="L15" t="str">
            <v xml:space="preserve">El evento solo puede ocurrir solo en circunstancias excepcionales </v>
          </cell>
          <cell r="M15" t="str">
            <v xml:space="preserve">No se ha presentado en los últimos 5 años </v>
          </cell>
        </row>
        <row r="16">
          <cell r="C16" t="str">
            <v>Baja</v>
          </cell>
          <cell r="D16" t="str">
            <v>Baja</v>
          </cell>
          <cell r="E16" t="str">
            <v>Moderada</v>
          </cell>
          <cell r="F16" t="str">
            <v>Alta</v>
          </cell>
          <cell r="G16" t="str">
            <v>Extrema</v>
          </cell>
          <cell r="I16" t="str">
            <v>Improbable</v>
          </cell>
          <cell r="J16">
            <v>2</v>
          </cell>
          <cell r="K16" t="str">
            <v>Improbable</v>
          </cell>
          <cell r="L16" t="str">
            <v xml:space="preserve">El evento puede ocurrir en algún momento  </v>
          </cell>
          <cell r="M16" t="str">
            <v xml:space="preserve">Al menos de una vez en los ultimos 5 años </v>
          </cell>
        </row>
        <row r="17">
          <cell r="C17" t="str">
            <v>Baja</v>
          </cell>
          <cell r="D17" t="str">
            <v>Moderada</v>
          </cell>
          <cell r="E17" t="str">
            <v>Alta</v>
          </cell>
          <cell r="F17" t="str">
            <v>Extrema</v>
          </cell>
          <cell r="G17" t="str">
            <v>Extrema</v>
          </cell>
          <cell r="I17" t="str">
            <v>Posible</v>
          </cell>
          <cell r="J17">
            <v>3</v>
          </cell>
          <cell r="K17" t="str">
            <v>Posible</v>
          </cell>
          <cell r="L17" t="str">
            <v xml:space="preserve">El evento puede ocurrir en algún momento  </v>
          </cell>
          <cell r="M17" t="str">
            <v xml:space="preserve">Al menos de una vez en los 2 últimos años </v>
          </cell>
        </row>
        <row r="18">
          <cell r="C18" t="str">
            <v>Moderada</v>
          </cell>
          <cell r="D18" t="str">
            <v>Alta</v>
          </cell>
          <cell r="E18" t="str">
            <v>Alta</v>
          </cell>
          <cell r="F18" t="str">
            <v>Extrema</v>
          </cell>
          <cell r="G18" t="str">
            <v>Extrema</v>
          </cell>
          <cell r="I18" t="str">
            <v>Probable</v>
          </cell>
          <cell r="J18">
            <v>4</v>
          </cell>
          <cell r="K18" t="str">
            <v>Probable</v>
          </cell>
          <cell r="L18" t="str">
            <v xml:space="preserve">El evento probablemente ocurrira en la mayoría de las circunstancias </v>
          </cell>
          <cell r="M18" t="str">
            <v xml:space="preserve">Al menos de una vez en el último año </v>
          </cell>
        </row>
        <row r="19">
          <cell r="C19" t="str">
            <v>Alta</v>
          </cell>
          <cell r="D19" t="str">
            <v>Alta</v>
          </cell>
          <cell r="E19" t="str">
            <v>Extrema</v>
          </cell>
          <cell r="F19" t="str">
            <v>Extrema</v>
          </cell>
          <cell r="G19" t="str">
            <v>Extrema</v>
          </cell>
          <cell r="I19" t="str">
            <v>Casi seguro</v>
          </cell>
          <cell r="J19">
            <v>5</v>
          </cell>
          <cell r="K19" t="str">
            <v>Casi seguro</v>
          </cell>
          <cell r="L19" t="str">
            <v xml:space="preserve">Se espera que el evento ocurra en la mayoria de las circunstancias </v>
          </cell>
          <cell r="M19" t="str">
            <v xml:space="preserve">Mas de una vez al año </v>
          </cell>
        </row>
        <row r="23">
          <cell r="I23" t="str">
            <v>Insignificante</v>
          </cell>
          <cell r="J23">
            <v>1</v>
          </cell>
          <cell r="K23" t="str">
            <v>Insignificante</v>
          </cell>
        </row>
        <row r="24">
          <cell r="I24" t="str">
            <v>Menor</v>
          </cell>
          <cell r="J24">
            <v>2</v>
          </cell>
          <cell r="K24" t="str">
            <v>Menor</v>
          </cell>
        </row>
        <row r="25">
          <cell r="I25" t="str">
            <v>Moderado</v>
          </cell>
          <cell r="J25">
            <v>3</v>
          </cell>
          <cell r="K25" t="str">
            <v>Moderado</v>
          </cell>
        </row>
        <row r="26">
          <cell r="I26" t="str">
            <v>Mayor</v>
          </cell>
          <cell r="J26">
            <v>4</v>
          </cell>
          <cell r="K26" t="str">
            <v>Mayor</v>
          </cell>
        </row>
        <row r="27">
          <cell r="I27" t="str">
            <v>Catastrófico</v>
          </cell>
          <cell r="J27">
            <v>5</v>
          </cell>
          <cell r="K27" t="str">
            <v>Catastrófico</v>
          </cell>
        </row>
      </sheetData>
      <sheetData sheetId="2">
        <row r="15">
          <cell r="C15" t="str">
            <v>Baja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hyperlink" Target="https://drive.google.com/drive/u/2/folders/1RZEy_2jZxBS5Tr-8gzJ1AIcMBYKIAenP" TargetMode="External"/><Relationship Id="rId2" Type="http://schemas.openxmlformats.org/officeDocument/2006/relationships/hyperlink" Target="https://drive.google.com/drive/u/2/folders/13sd7fAeqpILF0TcFI-LWM4y0CWJ5mAZ0" TargetMode="External"/><Relationship Id="rId1" Type="http://schemas.openxmlformats.org/officeDocument/2006/relationships/hyperlink" Target="https://drive.google.com/drive/u/2/folders/13sd7fAeqpILF0TcFI-LWM4y0CWJ5mAZ0"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drive.google.com/drive/u/2/folders/1RZEy_2jZxBS5Tr-8gzJ1AIcMBYKIAenP"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73"/>
  <sheetViews>
    <sheetView view="pageBreakPreview" zoomScale="40" zoomScaleNormal="70" zoomScaleSheetLayoutView="40" workbookViewId="0">
      <selection activeCell="N16" sqref="N16:R16"/>
    </sheetView>
  </sheetViews>
  <sheetFormatPr baseColWidth="10" defaultColWidth="11.42578125" defaultRowHeight="15" x14ac:dyDescent="0.25"/>
  <cols>
    <col min="1" max="1" width="18.85546875" style="277" customWidth="1"/>
    <col min="2" max="4" width="11.42578125" style="277"/>
    <col min="5" max="5" width="7.42578125" style="277" customWidth="1"/>
    <col min="6" max="9" width="11.42578125" style="277"/>
    <col min="10" max="10" width="20.28515625" style="277" customWidth="1"/>
    <col min="11" max="12" width="11.42578125" style="277"/>
    <col min="13" max="13" width="12.140625" style="277" customWidth="1"/>
    <col min="14" max="14" width="6.85546875" style="277" customWidth="1"/>
    <col min="15" max="16" width="5.85546875" style="277" customWidth="1"/>
    <col min="17" max="18" width="11.42578125" style="277"/>
    <col min="19" max="19" width="17.28515625" style="277" customWidth="1"/>
    <col min="20" max="21" width="11.42578125" style="277"/>
    <col min="22" max="22" width="18.42578125" style="277" customWidth="1"/>
    <col min="23" max="16384" width="11.42578125" style="277"/>
  </cols>
  <sheetData>
    <row r="1" spans="1:27" s="262" customFormat="1" ht="12" customHeight="1" x14ac:dyDescent="0.25">
      <c r="A1" s="321"/>
      <c r="B1" s="323" t="s">
        <v>256</v>
      </c>
      <c r="C1" s="324"/>
      <c r="D1" s="324"/>
      <c r="E1" s="324"/>
      <c r="F1" s="324"/>
      <c r="G1" s="324"/>
      <c r="H1" s="324"/>
      <c r="I1" s="324"/>
      <c r="J1" s="324"/>
      <c r="K1" s="324"/>
      <c r="L1" s="324"/>
      <c r="M1" s="324"/>
      <c r="N1" s="324"/>
      <c r="O1" s="324"/>
      <c r="P1" s="324"/>
      <c r="Q1" s="324"/>
      <c r="R1" s="324"/>
      <c r="S1" s="324"/>
      <c r="T1" s="324"/>
      <c r="U1" s="324"/>
      <c r="V1" s="324"/>
      <c r="W1" s="325"/>
      <c r="X1" s="326" t="s">
        <v>257</v>
      </c>
      <c r="Y1" s="327"/>
      <c r="Z1" s="327"/>
      <c r="AA1" s="328"/>
    </row>
    <row r="2" spans="1:27" s="262" customFormat="1" ht="12" customHeight="1" x14ac:dyDescent="0.25">
      <c r="A2" s="321"/>
      <c r="B2" s="323"/>
      <c r="C2" s="324"/>
      <c r="D2" s="324"/>
      <c r="E2" s="324"/>
      <c r="F2" s="324"/>
      <c r="G2" s="324"/>
      <c r="H2" s="324"/>
      <c r="I2" s="324"/>
      <c r="J2" s="324"/>
      <c r="K2" s="324"/>
      <c r="L2" s="324"/>
      <c r="M2" s="324"/>
      <c r="N2" s="324"/>
      <c r="O2" s="324"/>
      <c r="P2" s="324"/>
      <c r="Q2" s="324"/>
      <c r="R2" s="324"/>
      <c r="S2" s="324"/>
      <c r="T2" s="324"/>
      <c r="U2" s="324"/>
      <c r="V2" s="324"/>
      <c r="W2" s="325"/>
      <c r="X2" s="329"/>
      <c r="Y2" s="330"/>
      <c r="Z2" s="330"/>
      <c r="AA2" s="331"/>
    </row>
    <row r="3" spans="1:27" s="262" customFormat="1" ht="1.5" hidden="1" customHeight="1" x14ac:dyDescent="0.25">
      <c r="A3" s="321"/>
      <c r="B3" s="323"/>
      <c r="C3" s="324"/>
      <c r="D3" s="324"/>
      <c r="E3" s="324"/>
      <c r="F3" s="324"/>
      <c r="G3" s="324"/>
      <c r="H3" s="324"/>
      <c r="I3" s="324"/>
      <c r="J3" s="324"/>
      <c r="K3" s="324"/>
      <c r="L3" s="324"/>
      <c r="M3" s="324"/>
      <c r="N3" s="324"/>
      <c r="O3" s="324"/>
      <c r="P3" s="324"/>
      <c r="Q3" s="324"/>
      <c r="R3" s="324"/>
      <c r="S3" s="324"/>
      <c r="T3" s="324"/>
      <c r="U3" s="324"/>
      <c r="V3" s="324"/>
      <c r="W3" s="325"/>
      <c r="X3" s="329"/>
      <c r="Y3" s="330"/>
      <c r="Z3" s="330"/>
      <c r="AA3" s="331"/>
    </row>
    <row r="4" spans="1:27" s="262" customFormat="1" ht="3.75" customHeight="1" x14ac:dyDescent="0.25">
      <c r="A4" s="321"/>
      <c r="B4" s="323"/>
      <c r="C4" s="324"/>
      <c r="D4" s="324"/>
      <c r="E4" s="324"/>
      <c r="F4" s="324"/>
      <c r="G4" s="324"/>
      <c r="H4" s="324"/>
      <c r="I4" s="324"/>
      <c r="J4" s="324"/>
      <c r="K4" s="324"/>
      <c r="L4" s="324"/>
      <c r="M4" s="324"/>
      <c r="N4" s="324"/>
      <c r="O4" s="324"/>
      <c r="P4" s="324"/>
      <c r="Q4" s="324"/>
      <c r="R4" s="324"/>
      <c r="S4" s="324"/>
      <c r="T4" s="324"/>
      <c r="U4" s="324"/>
      <c r="V4" s="324"/>
      <c r="W4" s="325"/>
      <c r="X4" s="332"/>
      <c r="Y4" s="333"/>
      <c r="Z4" s="333"/>
      <c r="AA4" s="334"/>
    </row>
    <row r="5" spans="1:27" s="262" customFormat="1" ht="12" customHeight="1" x14ac:dyDescent="0.25">
      <c r="A5" s="321"/>
      <c r="B5" s="323"/>
      <c r="C5" s="324"/>
      <c r="D5" s="324"/>
      <c r="E5" s="324"/>
      <c r="F5" s="324"/>
      <c r="G5" s="324"/>
      <c r="H5" s="324"/>
      <c r="I5" s="324"/>
      <c r="J5" s="324"/>
      <c r="K5" s="324"/>
      <c r="L5" s="324"/>
      <c r="M5" s="324"/>
      <c r="N5" s="324"/>
      <c r="O5" s="324"/>
      <c r="P5" s="324"/>
      <c r="Q5" s="324"/>
      <c r="R5" s="324"/>
      <c r="S5" s="324"/>
      <c r="T5" s="324"/>
      <c r="U5" s="324"/>
      <c r="V5" s="324"/>
      <c r="W5" s="325"/>
      <c r="X5" s="335" t="s">
        <v>258</v>
      </c>
      <c r="Y5" s="335"/>
      <c r="Z5" s="335" t="s">
        <v>259</v>
      </c>
      <c r="AA5" s="335"/>
    </row>
    <row r="6" spans="1:27" s="262" customFormat="1" ht="7.5" customHeight="1" x14ac:dyDescent="0.25">
      <c r="A6" s="321"/>
      <c r="B6" s="323"/>
      <c r="C6" s="324"/>
      <c r="D6" s="324"/>
      <c r="E6" s="324"/>
      <c r="F6" s="324"/>
      <c r="G6" s="324"/>
      <c r="H6" s="324"/>
      <c r="I6" s="324"/>
      <c r="J6" s="324"/>
      <c r="K6" s="324"/>
      <c r="L6" s="324"/>
      <c r="M6" s="324"/>
      <c r="N6" s="324"/>
      <c r="O6" s="324"/>
      <c r="P6" s="324"/>
      <c r="Q6" s="324"/>
      <c r="R6" s="324"/>
      <c r="S6" s="324"/>
      <c r="T6" s="324"/>
      <c r="U6" s="324"/>
      <c r="V6" s="324"/>
      <c r="W6" s="325"/>
      <c r="X6" s="335"/>
      <c r="Y6" s="335"/>
      <c r="Z6" s="335"/>
      <c r="AA6" s="335"/>
    </row>
    <row r="7" spans="1:27" s="262" customFormat="1" ht="21" customHeight="1" x14ac:dyDescent="0.25">
      <c r="A7" s="321"/>
      <c r="B7" s="323"/>
      <c r="C7" s="324"/>
      <c r="D7" s="324"/>
      <c r="E7" s="324"/>
      <c r="F7" s="324"/>
      <c r="G7" s="324"/>
      <c r="H7" s="324"/>
      <c r="I7" s="324"/>
      <c r="J7" s="324"/>
      <c r="K7" s="324"/>
      <c r="L7" s="324"/>
      <c r="M7" s="324"/>
      <c r="N7" s="324"/>
      <c r="O7" s="324"/>
      <c r="P7" s="324"/>
      <c r="Q7" s="324"/>
      <c r="R7" s="324"/>
      <c r="S7" s="324"/>
      <c r="T7" s="324"/>
      <c r="U7" s="324"/>
      <c r="V7" s="324"/>
      <c r="W7" s="325"/>
      <c r="X7" s="335" t="s">
        <v>260</v>
      </c>
      <c r="Y7" s="335"/>
      <c r="Z7" s="335">
        <v>2</v>
      </c>
      <c r="AA7" s="335"/>
    </row>
    <row r="8" spans="1:27" s="262" customFormat="1" ht="18.75" customHeight="1" x14ac:dyDescent="0.25">
      <c r="A8" s="322"/>
      <c r="B8" s="323"/>
      <c r="C8" s="324"/>
      <c r="D8" s="324"/>
      <c r="E8" s="324"/>
      <c r="F8" s="324"/>
      <c r="G8" s="324"/>
      <c r="H8" s="324"/>
      <c r="I8" s="324"/>
      <c r="J8" s="324"/>
      <c r="K8" s="324"/>
      <c r="L8" s="324"/>
      <c r="M8" s="324"/>
      <c r="N8" s="324"/>
      <c r="O8" s="324"/>
      <c r="P8" s="324"/>
      <c r="Q8" s="324"/>
      <c r="R8" s="324"/>
      <c r="S8" s="324"/>
      <c r="T8" s="324"/>
      <c r="U8" s="324"/>
      <c r="V8" s="324"/>
      <c r="W8" s="325"/>
      <c r="X8" s="336" t="s">
        <v>261</v>
      </c>
      <c r="Y8" s="336"/>
      <c r="Z8" s="337">
        <v>44082</v>
      </c>
      <c r="AA8" s="336"/>
    </row>
    <row r="9" spans="1:27" s="262" customFormat="1" ht="17.25" customHeight="1" x14ac:dyDescent="0.25">
      <c r="A9" s="313" t="s">
        <v>262</v>
      </c>
      <c r="B9" s="313"/>
      <c r="C9" s="313"/>
      <c r="D9" s="313"/>
      <c r="E9" s="313"/>
      <c r="F9" s="313"/>
      <c r="G9" s="313"/>
      <c r="H9" s="313"/>
      <c r="I9" s="313"/>
      <c r="J9" s="313"/>
      <c r="K9" s="313"/>
      <c r="L9" s="313"/>
      <c r="M9" s="313"/>
      <c r="N9" s="313"/>
      <c r="O9" s="313"/>
      <c r="P9" s="313"/>
      <c r="Q9" s="313"/>
      <c r="R9" s="313"/>
      <c r="S9" s="313"/>
      <c r="T9" s="313"/>
      <c r="U9" s="313"/>
      <c r="V9" s="313"/>
      <c r="W9" s="313"/>
      <c r="X9" s="313"/>
      <c r="Y9" s="313"/>
      <c r="Z9" s="313"/>
      <c r="AA9" s="313"/>
    </row>
    <row r="10" spans="1:27" s="262" customFormat="1" ht="17.25" customHeight="1" x14ac:dyDescent="0.25">
      <c r="A10" s="313"/>
      <c r="B10" s="313"/>
      <c r="C10" s="313"/>
      <c r="D10" s="313"/>
      <c r="E10" s="313"/>
      <c r="F10" s="313"/>
      <c r="G10" s="313"/>
      <c r="H10" s="313"/>
      <c r="I10" s="313"/>
      <c r="J10" s="313"/>
      <c r="K10" s="313"/>
      <c r="L10" s="313"/>
      <c r="M10" s="313"/>
      <c r="N10" s="313"/>
      <c r="O10" s="313"/>
      <c r="P10" s="313"/>
      <c r="Q10" s="313"/>
      <c r="R10" s="313"/>
      <c r="S10" s="313"/>
      <c r="T10" s="313"/>
      <c r="U10" s="313"/>
      <c r="V10" s="313"/>
      <c r="W10" s="313"/>
      <c r="X10" s="313"/>
      <c r="Y10" s="313"/>
      <c r="Z10" s="313"/>
      <c r="AA10" s="313"/>
    </row>
    <row r="11" spans="1:27" s="262" customFormat="1" ht="12" customHeight="1" x14ac:dyDescent="0.25">
      <c r="A11" s="314" t="s">
        <v>263</v>
      </c>
      <c r="B11" s="315"/>
      <c r="C11" s="315"/>
      <c r="D11" s="315"/>
      <c r="E11" s="315"/>
      <c r="F11" s="315"/>
      <c r="G11" s="315"/>
      <c r="H11" s="315"/>
      <c r="I11" s="315"/>
      <c r="J11" s="315"/>
      <c r="K11" s="315"/>
      <c r="L11" s="315"/>
      <c r="M11" s="315"/>
      <c r="N11" s="315"/>
      <c r="O11" s="315"/>
      <c r="P11" s="315"/>
      <c r="Q11" s="315"/>
      <c r="R11" s="315"/>
      <c r="S11" s="315"/>
      <c r="T11" s="315"/>
      <c r="U11" s="315"/>
      <c r="V11" s="315"/>
      <c r="W11" s="315"/>
      <c r="X11" s="315"/>
      <c r="Y11" s="315"/>
      <c r="Z11" s="315"/>
      <c r="AA11" s="315"/>
    </row>
    <row r="12" spans="1:27" s="262" customFormat="1" ht="12" customHeight="1" thickBot="1" x14ac:dyDescent="0.3">
      <c r="A12" s="316"/>
      <c r="B12" s="317"/>
      <c r="C12" s="317"/>
      <c r="D12" s="317"/>
      <c r="E12" s="317"/>
      <c r="F12" s="317"/>
      <c r="G12" s="317"/>
      <c r="H12" s="317"/>
      <c r="I12" s="317"/>
      <c r="J12" s="317"/>
      <c r="K12" s="317"/>
      <c r="L12" s="317"/>
      <c r="M12" s="317"/>
      <c r="N12" s="317"/>
      <c r="O12" s="317"/>
      <c r="P12" s="317"/>
      <c r="Q12" s="317"/>
      <c r="R12" s="317"/>
      <c r="S12" s="317"/>
      <c r="T12" s="317"/>
      <c r="U12" s="317"/>
      <c r="V12" s="317"/>
      <c r="W12" s="317"/>
      <c r="X12" s="317"/>
      <c r="Y12" s="317"/>
      <c r="Z12" s="317"/>
      <c r="AA12" s="317"/>
    </row>
    <row r="13" spans="1:27" s="262" customFormat="1" ht="17.25" customHeight="1" thickBot="1" x14ac:dyDescent="0.3">
      <c r="A13" s="318" t="s">
        <v>264</v>
      </c>
      <c r="B13" s="319"/>
      <c r="C13" s="319"/>
      <c r="D13" s="319"/>
      <c r="E13" s="319"/>
      <c r="F13" s="319"/>
      <c r="G13" s="319"/>
      <c r="H13" s="319"/>
      <c r="I13" s="320"/>
      <c r="J13" s="318" t="s">
        <v>265</v>
      </c>
      <c r="K13" s="319"/>
      <c r="L13" s="319"/>
      <c r="M13" s="319"/>
      <c r="N13" s="319"/>
      <c r="O13" s="319"/>
      <c r="P13" s="319"/>
      <c r="Q13" s="319"/>
      <c r="R13" s="320"/>
      <c r="S13" s="318" t="s">
        <v>2</v>
      </c>
      <c r="T13" s="319"/>
      <c r="U13" s="319"/>
      <c r="V13" s="319"/>
      <c r="W13" s="319"/>
      <c r="X13" s="319"/>
      <c r="Y13" s="319"/>
      <c r="Z13" s="319"/>
      <c r="AA13" s="320"/>
    </row>
    <row r="14" spans="1:27" s="262" customFormat="1" ht="18" customHeight="1" thickBot="1" x14ac:dyDescent="0.3">
      <c r="A14" s="267" t="s">
        <v>266</v>
      </c>
      <c r="B14" s="306" t="s">
        <v>267</v>
      </c>
      <c r="C14" s="307"/>
      <c r="D14" s="307"/>
      <c r="E14" s="308"/>
      <c r="F14" s="306" t="s">
        <v>268</v>
      </c>
      <c r="G14" s="307"/>
      <c r="H14" s="307"/>
      <c r="I14" s="308"/>
      <c r="J14" s="267" t="s">
        <v>266</v>
      </c>
      <c r="K14" s="306" t="s">
        <v>269</v>
      </c>
      <c r="L14" s="307"/>
      <c r="M14" s="308"/>
      <c r="N14" s="306" t="s">
        <v>268</v>
      </c>
      <c r="O14" s="307"/>
      <c r="P14" s="307"/>
      <c r="Q14" s="307"/>
      <c r="R14" s="308"/>
      <c r="S14" s="267" t="s">
        <v>266</v>
      </c>
      <c r="T14" s="306" t="s">
        <v>269</v>
      </c>
      <c r="U14" s="307"/>
      <c r="V14" s="308"/>
      <c r="W14" s="306" t="s">
        <v>268</v>
      </c>
      <c r="X14" s="307"/>
      <c r="Y14" s="307"/>
      <c r="Z14" s="307"/>
      <c r="AA14" s="308"/>
    </row>
    <row r="15" spans="1:27" s="262" customFormat="1" ht="266.25" customHeight="1" x14ac:dyDescent="0.25">
      <c r="A15" s="293" t="s">
        <v>270</v>
      </c>
      <c r="B15" s="309" t="s">
        <v>853</v>
      </c>
      <c r="C15" s="310"/>
      <c r="D15" s="310"/>
      <c r="E15" s="310"/>
      <c r="F15" s="304" t="s">
        <v>854</v>
      </c>
      <c r="G15" s="304"/>
      <c r="H15" s="304"/>
      <c r="I15" s="311"/>
      <c r="J15" s="268" t="s">
        <v>271</v>
      </c>
      <c r="K15" s="312" t="s">
        <v>879</v>
      </c>
      <c r="L15" s="304"/>
      <c r="M15" s="304"/>
      <c r="N15" s="304" t="s">
        <v>881</v>
      </c>
      <c r="O15" s="304"/>
      <c r="P15" s="304"/>
      <c r="Q15" s="304"/>
      <c r="R15" s="311"/>
      <c r="S15" s="268" t="s">
        <v>272</v>
      </c>
      <c r="T15" s="312" t="s">
        <v>878</v>
      </c>
      <c r="U15" s="304"/>
      <c r="V15" s="304"/>
      <c r="W15" s="304" t="s">
        <v>878</v>
      </c>
      <c r="X15" s="304"/>
      <c r="Y15" s="304"/>
      <c r="Z15" s="304"/>
      <c r="AA15" s="305"/>
    </row>
    <row r="16" spans="1:27" s="262" customFormat="1" ht="266.25" customHeight="1" x14ac:dyDescent="0.25">
      <c r="A16" s="281"/>
      <c r="B16" s="282" t="s">
        <v>878</v>
      </c>
      <c r="C16" s="283"/>
      <c r="D16" s="283"/>
      <c r="E16" s="284"/>
      <c r="F16" s="285" t="s">
        <v>878</v>
      </c>
      <c r="G16" s="286"/>
      <c r="H16" s="286"/>
      <c r="I16" s="287"/>
      <c r="J16" s="269"/>
      <c r="K16" s="288" t="s">
        <v>880</v>
      </c>
      <c r="L16" s="286"/>
      <c r="M16" s="289"/>
      <c r="N16" s="285" t="s">
        <v>882</v>
      </c>
      <c r="O16" s="286"/>
      <c r="P16" s="286"/>
      <c r="Q16" s="286"/>
      <c r="R16" s="287"/>
      <c r="S16" s="269"/>
      <c r="T16" s="288" t="s">
        <v>878</v>
      </c>
      <c r="U16" s="286"/>
      <c r="V16" s="289"/>
      <c r="W16" s="285" t="s">
        <v>878</v>
      </c>
      <c r="X16" s="286"/>
      <c r="Y16" s="286"/>
      <c r="Z16" s="286"/>
      <c r="AA16" s="287"/>
    </row>
    <row r="17" spans="1:27" s="262" customFormat="1" ht="213" customHeight="1" x14ac:dyDescent="0.25">
      <c r="A17" s="280" t="s">
        <v>273</v>
      </c>
      <c r="B17" s="290" t="s">
        <v>883</v>
      </c>
      <c r="C17" s="291"/>
      <c r="D17" s="291"/>
      <c r="E17" s="291"/>
      <c r="F17" s="292" t="s">
        <v>885</v>
      </c>
      <c r="G17" s="292"/>
      <c r="H17" s="292"/>
      <c r="I17" s="285"/>
      <c r="J17" s="270" t="s">
        <v>274</v>
      </c>
      <c r="K17" s="289" t="s">
        <v>855</v>
      </c>
      <c r="L17" s="292"/>
      <c r="M17" s="292"/>
      <c r="N17" s="292" t="s">
        <v>856</v>
      </c>
      <c r="O17" s="292"/>
      <c r="P17" s="292"/>
      <c r="Q17" s="292"/>
      <c r="R17" s="285"/>
      <c r="S17" s="270" t="s">
        <v>275</v>
      </c>
      <c r="T17" s="289" t="s">
        <v>878</v>
      </c>
      <c r="U17" s="292"/>
      <c r="V17" s="292"/>
      <c r="W17" s="292" t="s">
        <v>878</v>
      </c>
      <c r="X17" s="292"/>
      <c r="Y17" s="292"/>
      <c r="Z17" s="292"/>
      <c r="AA17" s="294"/>
    </row>
    <row r="18" spans="1:27" s="262" customFormat="1" ht="213" customHeight="1" x14ac:dyDescent="0.25">
      <c r="A18" s="281"/>
      <c r="B18" s="282" t="s">
        <v>884</v>
      </c>
      <c r="C18" s="283"/>
      <c r="D18" s="283"/>
      <c r="E18" s="284"/>
      <c r="F18" s="285" t="s">
        <v>886</v>
      </c>
      <c r="G18" s="286"/>
      <c r="H18" s="286"/>
      <c r="I18" s="287"/>
      <c r="J18" s="270"/>
      <c r="K18" s="288" t="s">
        <v>878</v>
      </c>
      <c r="L18" s="286"/>
      <c r="M18" s="289"/>
      <c r="N18" s="285" t="s">
        <v>878</v>
      </c>
      <c r="O18" s="286"/>
      <c r="P18" s="286"/>
      <c r="Q18" s="286"/>
      <c r="R18" s="287"/>
      <c r="S18" s="270"/>
      <c r="T18" s="288" t="s">
        <v>878</v>
      </c>
      <c r="U18" s="286"/>
      <c r="V18" s="289"/>
      <c r="W18" s="285" t="s">
        <v>878</v>
      </c>
      <c r="X18" s="286"/>
      <c r="Y18" s="286"/>
      <c r="Z18" s="286"/>
      <c r="AA18" s="287"/>
    </row>
    <row r="19" spans="1:27" s="262" customFormat="1" ht="407.25" customHeight="1" x14ac:dyDescent="0.25">
      <c r="A19" s="280" t="s">
        <v>276</v>
      </c>
      <c r="B19" s="290" t="s">
        <v>857</v>
      </c>
      <c r="C19" s="291"/>
      <c r="D19" s="291"/>
      <c r="E19" s="291"/>
      <c r="F19" s="292" t="s">
        <v>858</v>
      </c>
      <c r="G19" s="292"/>
      <c r="H19" s="292"/>
      <c r="I19" s="285"/>
      <c r="J19" s="270" t="s">
        <v>277</v>
      </c>
      <c r="K19" s="289" t="s">
        <v>859</v>
      </c>
      <c r="L19" s="292"/>
      <c r="M19" s="292"/>
      <c r="N19" s="292" t="s">
        <v>860</v>
      </c>
      <c r="O19" s="292"/>
      <c r="P19" s="292"/>
      <c r="Q19" s="292"/>
      <c r="R19" s="285"/>
      <c r="S19" s="270" t="s">
        <v>278</v>
      </c>
      <c r="T19" s="289" t="s">
        <v>887</v>
      </c>
      <c r="U19" s="292"/>
      <c r="V19" s="292"/>
      <c r="W19" s="292" t="s">
        <v>959</v>
      </c>
      <c r="X19" s="292"/>
      <c r="Y19" s="292"/>
      <c r="Z19" s="292"/>
      <c r="AA19" s="294"/>
    </row>
    <row r="20" spans="1:27" s="262" customFormat="1" ht="407.25" customHeight="1" x14ac:dyDescent="0.25">
      <c r="A20" s="281"/>
      <c r="B20" s="282" t="s">
        <v>878</v>
      </c>
      <c r="C20" s="283"/>
      <c r="D20" s="283"/>
      <c r="E20" s="284"/>
      <c r="F20" s="285" t="s">
        <v>878</v>
      </c>
      <c r="G20" s="286"/>
      <c r="H20" s="286"/>
      <c r="I20" s="287"/>
      <c r="J20" s="270"/>
      <c r="K20" s="288" t="s">
        <v>878</v>
      </c>
      <c r="L20" s="286"/>
      <c r="M20" s="289"/>
      <c r="N20" s="285" t="s">
        <v>878</v>
      </c>
      <c r="O20" s="286"/>
      <c r="P20" s="286"/>
      <c r="Q20" s="286"/>
      <c r="R20" s="287"/>
      <c r="S20" s="270"/>
      <c r="T20" s="288" t="s">
        <v>888</v>
      </c>
      <c r="U20" s="286"/>
      <c r="V20" s="289"/>
      <c r="W20" s="285" t="s">
        <v>889</v>
      </c>
      <c r="X20" s="286"/>
      <c r="Y20" s="286"/>
      <c r="Z20" s="286"/>
      <c r="AA20" s="287"/>
    </row>
    <row r="21" spans="1:27" ht="302.25" x14ac:dyDescent="0.25">
      <c r="A21" s="270" t="s">
        <v>279</v>
      </c>
      <c r="B21" s="290" t="s">
        <v>861</v>
      </c>
      <c r="C21" s="291"/>
      <c r="D21" s="291"/>
      <c r="E21" s="291"/>
      <c r="F21" s="292" t="s">
        <v>856</v>
      </c>
      <c r="G21" s="292"/>
      <c r="H21" s="292"/>
      <c r="I21" s="285"/>
      <c r="J21" s="270" t="s">
        <v>280</v>
      </c>
      <c r="K21" s="289" t="s">
        <v>862</v>
      </c>
      <c r="L21" s="292"/>
      <c r="M21" s="292"/>
      <c r="N21" s="292" t="s">
        <v>863</v>
      </c>
      <c r="O21" s="292"/>
      <c r="P21" s="292"/>
      <c r="Q21" s="292"/>
      <c r="R21" s="285"/>
      <c r="S21" s="270" t="s">
        <v>281</v>
      </c>
      <c r="T21" s="297" t="s">
        <v>864</v>
      </c>
      <c r="U21" s="295"/>
      <c r="V21" s="295"/>
      <c r="W21" s="295" t="s">
        <v>865</v>
      </c>
      <c r="X21" s="295"/>
      <c r="Y21" s="295"/>
      <c r="Z21" s="295"/>
      <c r="AA21" s="296"/>
    </row>
    <row r="22" spans="1:27" ht="303" customHeight="1" x14ac:dyDescent="0.25">
      <c r="A22" s="270" t="s">
        <v>282</v>
      </c>
      <c r="B22" s="290" t="s">
        <v>866</v>
      </c>
      <c r="C22" s="291"/>
      <c r="D22" s="291"/>
      <c r="E22" s="291"/>
      <c r="F22" s="292" t="s">
        <v>867</v>
      </c>
      <c r="G22" s="292"/>
      <c r="H22" s="292"/>
      <c r="I22" s="285"/>
      <c r="J22" s="270" t="s">
        <v>283</v>
      </c>
      <c r="K22" s="289" t="s">
        <v>868</v>
      </c>
      <c r="L22" s="292"/>
      <c r="M22" s="292"/>
      <c r="N22" s="292" t="s">
        <v>869</v>
      </c>
      <c r="O22" s="292"/>
      <c r="P22" s="292"/>
      <c r="Q22" s="292"/>
      <c r="R22" s="285"/>
      <c r="S22" s="270" t="s">
        <v>284</v>
      </c>
      <c r="T22" s="289" t="s">
        <v>870</v>
      </c>
      <c r="U22" s="292"/>
      <c r="V22" s="292"/>
      <c r="W22" s="292" t="s">
        <v>871</v>
      </c>
      <c r="X22" s="292"/>
      <c r="Y22" s="292"/>
      <c r="Z22" s="292"/>
      <c r="AA22" s="294"/>
    </row>
    <row r="23" spans="1:27" ht="409.6" thickBot="1" x14ac:dyDescent="0.3">
      <c r="A23" s="271" t="s">
        <v>285</v>
      </c>
      <c r="B23" s="301" t="s">
        <v>872</v>
      </c>
      <c r="C23" s="302"/>
      <c r="D23" s="302"/>
      <c r="E23" s="302"/>
      <c r="F23" s="298" t="s">
        <v>873</v>
      </c>
      <c r="G23" s="298"/>
      <c r="H23" s="298"/>
      <c r="I23" s="303"/>
      <c r="J23" s="271" t="s">
        <v>286</v>
      </c>
      <c r="K23" s="300" t="s">
        <v>874</v>
      </c>
      <c r="L23" s="298"/>
      <c r="M23" s="298"/>
      <c r="N23" s="298" t="s">
        <v>875</v>
      </c>
      <c r="O23" s="298"/>
      <c r="P23" s="298"/>
      <c r="Q23" s="298"/>
      <c r="R23" s="303"/>
      <c r="S23" s="271" t="s">
        <v>287</v>
      </c>
      <c r="T23" s="300" t="s">
        <v>876</v>
      </c>
      <c r="U23" s="298"/>
      <c r="V23" s="298"/>
      <c r="W23" s="298" t="s">
        <v>877</v>
      </c>
      <c r="X23" s="298"/>
      <c r="Y23" s="298"/>
      <c r="Z23" s="298"/>
      <c r="AA23" s="299"/>
    </row>
    <row r="24" spans="1:27" ht="82.5" customHeight="1" x14ac:dyDescent="0.25">
      <c r="A24" s="278"/>
      <c r="B24" s="278"/>
      <c r="C24" s="278"/>
      <c r="D24" s="278"/>
      <c r="E24" s="278"/>
      <c r="F24" s="278"/>
      <c r="G24" s="278"/>
      <c r="H24" s="278"/>
      <c r="I24" s="278"/>
      <c r="J24" s="278"/>
      <c r="K24" s="278"/>
      <c r="L24" s="278"/>
      <c r="M24" s="278"/>
      <c r="N24" s="278"/>
      <c r="O24" s="278"/>
      <c r="P24" s="278"/>
      <c r="Q24" s="278"/>
      <c r="R24" s="278"/>
    </row>
    <row r="25" spans="1:27" ht="99" customHeight="1" x14ac:dyDescent="0.25">
      <c r="A25" s="278"/>
      <c r="B25" s="278"/>
      <c r="C25" s="278"/>
      <c r="D25" s="278"/>
      <c r="E25" s="278"/>
      <c r="F25" s="278"/>
      <c r="G25" s="278"/>
      <c r="H25" s="278"/>
      <c r="I25" s="278"/>
      <c r="J25" s="278"/>
      <c r="K25" s="278"/>
      <c r="L25" s="278"/>
      <c r="M25" s="278"/>
      <c r="N25" s="278"/>
      <c r="O25" s="278"/>
      <c r="P25" s="278"/>
      <c r="Q25" s="278"/>
      <c r="R25" s="278"/>
    </row>
    <row r="26" spans="1:27" ht="190.5" customHeight="1" x14ac:dyDescent="0.25">
      <c r="A26" s="278"/>
      <c r="B26" s="278"/>
      <c r="C26" s="278"/>
      <c r="D26" s="278"/>
      <c r="E26" s="278"/>
      <c r="F26" s="278"/>
      <c r="G26" s="278"/>
      <c r="H26" s="278"/>
      <c r="I26" s="278"/>
      <c r="J26" s="278"/>
      <c r="K26" s="278"/>
      <c r="L26" s="278"/>
      <c r="M26" s="278"/>
      <c r="N26" s="278"/>
      <c r="O26" s="278"/>
      <c r="P26" s="278"/>
      <c r="Q26" s="278"/>
      <c r="R26" s="278"/>
    </row>
    <row r="27" spans="1:27" ht="190.5" customHeight="1" x14ac:dyDescent="0.25">
      <c r="A27" s="278"/>
      <c r="B27" s="278"/>
      <c r="C27" s="278"/>
      <c r="D27" s="278"/>
      <c r="E27" s="278"/>
      <c r="F27" s="278"/>
      <c r="G27" s="278"/>
      <c r="H27" s="278"/>
      <c r="I27" s="278"/>
      <c r="J27" s="278"/>
      <c r="K27" s="278"/>
      <c r="L27" s="278"/>
      <c r="M27" s="278"/>
      <c r="N27" s="278"/>
      <c r="O27" s="278"/>
      <c r="P27" s="278"/>
      <c r="Q27" s="278"/>
      <c r="R27" s="278"/>
    </row>
    <row r="28" spans="1:27" ht="99" customHeight="1" x14ac:dyDescent="0.25">
      <c r="A28" s="278"/>
      <c r="B28" s="278"/>
      <c r="C28" s="278"/>
      <c r="D28" s="278"/>
      <c r="E28" s="278"/>
      <c r="F28" s="278"/>
      <c r="G28" s="278"/>
      <c r="H28" s="278"/>
      <c r="I28" s="278"/>
      <c r="J28" s="278"/>
      <c r="K28" s="278"/>
      <c r="L28" s="278"/>
      <c r="M28" s="278"/>
      <c r="N28" s="278"/>
      <c r="O28" s="278"/>
      <c r="P28" s="278"/>
    </row>
    <row r="29" spans="1:27" ht="99.75" customHeight="1" x14ac:dyDescent="0.25">
      <c r="A29" s="278"/>
      <c r="B29" s="278"/>
      <c r="C29" s="278"/>
      <c r="D29" s="278"/>
      <c r="E29" s="278"/>
      <c r="F29" s="278"/>
      <c r="G29" s="278"/>
      <c r="H29" s="278"/>
      <c r="I29" s="278"/>
      <c r="J29" s="278"/>
      <c r="K29" s="278"/>
      <c r="L29" s="278"/>
      <c r="M29" s="278"/>
      <c r="N29" s="278"/>
      <c r="O29" s="278"/>
      <c r="P29" s="278"/>
    </row>
    <row r="30" spans="1:27" ht="99.75" customHeight="1" x14ac:dyDescent="0.25">
      <c r="A30" s="278"/>
      <c r="B30" s="278"/>
      <c r="C30" s="278"/>
      <c r="D30" s="278"/>
      <c r="E30" s="278"/>
      <c r="F30" s="278"/>
      <c r="G30" s="278"/>
      <c r="H30" s="278"/>
      <c r="I30" s="278"/>
      <c r="J30" s="278"/>
      <c r="K30" s="278"/>
      <c r="L30" s="278"/>
      <c r="M30" s="278"/>
      <c r="N30" s="278"/>
      <c r="O30" s="278"/>
      <c r="P30" s="278"/>
    </row>
    <row r="31" spans="1:27" ht="177.75" customHeight="1" x14ac:dyDescent="0.25">
      <c r="A31" s="278"/>
      <c r="B31" s="278"/>
      <c r="C31" s="278"/>
      <c r="D31" s="278"/>
      <c r="E31" s="278"/>
      <c r="F31" s="278"/>
      <c r="G31" s="278"/>
      <c r="H31" s="278"/>
      <c r="I31" s="278"/>
      <c r="J31" s="278"/>
      <c r="K31" s="278"/>
      <c r="L31" s="278"/>
      <c r="M31" s="278"/>
      <c r="N31" s="278"/>
      <c r="O31" s="278"/>
      <c r="P31" s="278"/>
    </row>
    <row r="32" spans="1:27" ht="77.25" customHeight="1" x14ac:dyDescent="0.25">
      <c r="A32" s="278"/>
      <c r="B32" s="278"/>
      <c r="C32" s="278"/>
      <c r="D32" s="278"/>
      <c r="E32" s="278"/>
      <c r="F32" s="278"/>
      <c r="G32" s="278"/>
      <c r="H32" s="278"/>
      <c r="I32" s="278"/>
      <c r="J32" s="278"/>
      <c r="K32" s="278"/>
      <c r="L32" s="278"/>
      <c r="M32" s="278"/>
      <c r="N32" s="278"/>
      <c r="O32" s="278"/>
      <c r="P32" s="278"/>
    </row>
    <row r="33" spans="1:19" ht="78" customHeight="1" x14ac:dyDescent="0.25">
      <c r="A33" s="278"/>
      <c r="B33" s="278"/>
      <c r="C33" s="278"/>
      <c r="D33" s="278"/>
      <c r="E33" s="278"/>
      <c r="F33" s="278"/>
      <c r="G33" s="278"/>
      <c r="H33" s="278"/>
      <c r="I33" s="278"/>
      <c r="J33" s="278"/>
      <c r="K33" s="278"/>
      <c r="L33" s="278"/>
      <c r="M33" s="278"/>
      <c r="N33" s="278"/>
      <c r="O33" s="278"/>
      <c r="P33" s="278"/>
    </row>
    <row r="34" spans="1:19" ht="184.5" customHeight="1" x14ac:dyDescent="0.25">
      <c r="A34" s="278"/>
      <c r="B34" s="278"/>
      <c r="C34" s="278"/>
      <c r="D34" s="278"/>
      <c r="E34" s="278"/>
      <c r="F34" s="278"/>
      <c r="G34" s="278"/>
      <c r="H34" s="278"/>
      <c r="I34" s="278"/>
      <c r="J34" s="278"/>
      <c r="K34" s="278"/>
      <c r="L34" s="278"/>
      <c r="M34" s="278"/>
      <c r="N34" s="278"/>
      <c r="O34" s="278"/>
      <c r="P34" s="278"/>
    </row>
    <row r="35" spans="1:19" ht="102" customHeight="1" x14ac:dyDescent="0.25">
      <c r="A35" s="278"/>
      <c r="B35" s="278"/>
      <c r="C35" s="278"/>
      <c r="D35" s="278"/>
      <c r="E35" s="278"/>
      <c r="F35" s="278"/>
      <c r="G35" s="278"/>
      <c r="H35" s="278"/>
      <c r="I35" s="278"/>
      <c r="J35" s="278"/>
      <c r="K35" s="278"/>
      <c r="L35" s="278"/>
      <c r="M35" s="278"/>
      <c r="N35" s="278"/>
      <c r="O35" s="278"/>
      <c r="P35" s="278"/>
    </row>
    <row r="36" spans="1:19" ht="32.25" customHeight="1" x14ac:dyDescent="0.25">
      <c r="A36" s="278"/>
      <c r="B36" s="278"/>
      <c r="C36" s="278"/>
      <c r="D36" s="278"/>
      <c r="E36" s="278"/>
      <c r="F36" s="278"/>
      <c r="G36" s="278"/>
      <c r="H36" s="278"/>
      <c r="I36" s="278"/>
      <c r="J36" s="278"/>
      <c r="K36" s="278"/>
      <c r="L36" s="278"/>
      <c r="M36" s="278"/>
      <c r="N36" s="278"/>
      <c r="O36" s="278"/>
      <c r="P36" s="278"/>
    </row>
    <row r="37" spans="1:19" ht="32.25" customHeight="1" x14ac:dyDescent="0.25">
      <c r="A37" s="278"/>
      <c r="B37" s="278"/>
      <c r="C37" s="278"/>
      <c r="D37" s="278"/>
      <c r="E37" s="278"/>
      <c r="F37" s="278"/>
      <c r="G37" s="278"/>
      <c r="H37" s="278"/>
      <c r="I37" s="278"/>
      <c r="J37" s="278"/>
      <c r="K37" s="278"/>
      <c r="L37" s="278"/>
      <c r="M37" s="278"/>
      <c r="N37" s="278"/>
      <c r="O37" s="278"/>
      <c r="P37" s="278"/>
    </row>
    <row r="38" spans="1:19" ht="44.25" customHeight="1" x14ac:dyDescent="0.25">
      <c r="A38" s="278"/>
      <c r="B38" s="278"/>
      <c r="C38" s="278"/>
      <c r="D38" s="278"/>
      <c r="E38" s="278"/>
      <c r="F38" s="278"/>
      <c r="G38" s="278"/>
      <c r="H38" s="278"/>
      <c r="I38" s="278"/>
      <c r="J38" s="278"/>
      <c r="K38" s="278"/>
      <c r="L38" s="278"/>
      <c r="M38" s="278"/>
      <c r="N38" s="278"/>
      <c r="O38" s="278"/>
      <c r="P38" s="278"/>
    </row>
    <row r="39" spans="1:19" ht="140.25" customHeight="1" x14ac:dyDescent="0.25">
      <c r="A39" s="278"/>
      <c r="B39" s="278"/>
      <c r="C39" s="278"/>
      <c r="D39" s="278"/>
      <c r="E39" s="278"/>
      <c r="F39" s="278"/>
      <c r="G39" s="278"/>
      <c r="H39" s="278"/>
      <c r="I39" s="278"/>
      <c r="J39" s="278"/>
      <c r="K39" s="278"/>
      <c r="L39" s="278"/>
      <c r="M39" s="278"/>
      <c r="N39" s="278"/>
      <c r="O39" s="278"/>
      <c r="P39" s="278"/>
    </row>
    <row r="40" spans="1:19" ht="85.5" customHeight="1" x14ac:dyDescent="0.25">
      <c r="A40" s="278"/>
      <c r="B40" s="278"/>
      <c r="C40" s="278"/>
      <c r="D40" s="278"/>
      <c r="E40" s="278"/>
      <c r="F40" s="278"/>
      <c r="G40" s="278"/>
      <c r="H40" s="278"/>
      <c r="I40" s="278"/>
      <c r="J40" s="278"/>
      <c r="K40" s="278"/>
      <c r="L40" s="278"/>
      <c r="M40" s="278"/>
      <c r="N40" s="278"/>
      <c r="O40" s="278"/>
      <c r="P40" s="278"/>
    </row>
    <row r="41" spans="1:19" ht="77.25" customHeight="1" x14ac:dyDescent="0.25">
      <c r="A41" s="278"/>
      <c r="B41" s="278"/>
      <c r="C41" s="278"/>
      <c r="D41" s="278"/>
      <c r="E41" s="278"/>
      <c r="F41" s="278"/>
      <c r="G41" s="278"/>
      <c r="H41" s="278"/>
      <c r="I41" s="278"/>
      <c r="J41" s="278"/>
      <c r="K41" s="278"/>
      <c r="L41" s="278"/>
      <c r="M41" s="278"/>
      <c r="N41" s="278"/>
      <c r="O41" s="278"/>
      <c r="P41" s="278"/>
    </row>
    <row r="42" spans="1:19" ht="75" customHeight="1" x14ac:dyDescent="0.25">
      <c r="A42" s="278"/>
      <c r="B42" s="278"/>
      <c r="C42" s="278"/>
      <c r="D42" s="278"/>
      <c r="E42" s="278"/>
      <c r="F42" s="278"/>
      <c r="G42" s="278"/>
      <c r="H42" s="278"/>
      <c r="I42" s="278"/>
      <c r="J42" s="278"/>
      <c r="K42" s="278"/>
      <c r="L42" s="278"/>
      <c r="M42" s="278"/>
      <c r="N42" s="278"/>
      <c r="O42" s="278"/>
      <c r="P42" s="278"/>
    </row>
    <row r="43" spans="1:19" ht="98.25" customHeight="1" x14ac:dyDescent="0.25">
      <c r="A43" s="278"/>
      <c r="B43" s="278"/>
      <c r="C43" s="278"/>
      <c r="D43" s="278"/>
      <c r="E43" s="278"/>
      <c r="F43" s="278"/>
      <c r="G43" s="278"/>
      <c r="H43" s="278"/>
      <c r="I43" s="278"/>
      <c r="J43" s="278"/>
      <c r="K43" s="278"/>
      <c r="L43" s="278"/>
      <c r="M43" s="278"/>
      <c r="N43" s="278"/>
      <c r="O43" s="278"/>
      <c r="P43" s="278"/>
    </row>
    <row r="44" spans="1:19" ht="84" customHeight="1" x14ac:dyDescent="0.25">
      <c r="A44" s="278"/>
      <c r="B44" s="278"/>
      <c r="C44" s="278"/>
      <c r="D44" s="278"/>
      <c r="E44" s="278"/>
      <c r="F44" s="278"/>
      <c r="G44" s="278"/>
      <c r="H44" s="278"/>
      <c r="I44" s="278"/>
      <c r="J44" s="278"/>
      <c r="K44" s="278"/>
      <c r="L44" s="278"/>
      <c r="M44" s="278"/>
      <c r="N44" s="278"/>
      <c r="O44" s="278"/>
      <c r="P44" s="278"/>
    </row>
    <row r="45" spans="1:19" ht="89.25" customHeight="1" x14ac:dyDescent="0.25">
      <c r="A45" s="278"/>
      <c r="B45" s="278"/>
      <c r="C45" s="278"/>
      <c r="D45" s="278"/>
      <c r="E45" s="278"/>
      <c r="F45" s="278"/>
      <c r="G45" s="278"/>
      <c r="H45" s="278"/>
      <c r="I45" s="278"/>
      <c r="J45" s="278"/>
      <c r="K45" s="278"/>
      <c r="L45" s="278"/>
      <c r="M45" s="278"/>
      <c r="N45" s="278"/>
      <c r="O45" s="278"/>
      <c r="P45" s="278"/>
    </row>
    <row r="46" spans="1:19" ht="78.75" customHeight="1" x14ac:dyDescent="0.25">
      <c r="A46" s="278"/>
      <c r="B46" s="278"/>
      <c r="C46" s="278"/>
      <c r="D46" s="278"/>
      <c r="E46" s="278"/>
      <c r="F46" s="278"/>
      <c r="G46" s="278"/>
      <c r="H46" s="278"/>
      <c r="I46" s="278"/>
      <c r="J46" s="278"/>
      <c r="K46" s="278"/>
      <c r="L46" s="278"/>
      <c r="M46" s="278"/>
      <c r="N46" s="278"/>
      <c r="O46" s="278"/>
      <c r="P46" s="278"/>
    </row>
    <row r="47" spans="1:19" ht="90" customHeight="1" x14ac:dyDescent="0.25">
      <c r="A47" s="278"/>
      <c r="B47" s="278"/>
      <c r="C47" s="278"/>
      <c r="D47" s="278"/>
      <c r="E47" s="278"/>
      <c r="F47" s="278"/>
      <c r="G47" s="278"/>
      <c r="H47" s="278"/>
      <c r="I47" s="278"/>
      <c r="J47" s="278"/>
      <c r="K47" s="278"/>
      <c r="L47" s="278"/>
      <c r="M47" s="278"/>
      <c r="N47" s="278"/>
      <c r="O47" s="278"/>
      <c r="P47" s="278"/>
    </row>
    <row r="48" spans="1:19" ht="24.75" customHeight="1" x14ac:dyDescent="0.25">
      <c r="A48" s="278"/>
      <c r="B48" s="278"/>
      <c r="C48" s="278"/>
      <c r="D48" s="278"/>
      <c r="E48" s="278"/>
      <c r="F48" s="278"/>
      <c r="G48" s="278"/>
      <c r="H48" s="278"/>
      <c r="I48" s="278"/>
      <c r="J48" s="278"/>
      <c r="K48" s="278"/>
      <c r="L48" s="278"/>
      <c r="M48" s="278"/>
      <c r="N48" s="278"/>
      <c r="O48" s="278"/>
      <c r="P48" s="278"/>
      <c r="Q48" s="278"/>
      <c r="R48" s="278"/>
    </row>
    <row r="49" spans="1:18" ht="24.75" customHeight="1" x14ac:dyDescent="0.25">
      <c r="A49" s="278"/>
      <c r="B49" s="278"/>
      <c r="C49" s="278"/>
      <c r="D49" s="278"/>
      <c r="E49" s="278"/>
      <c r="F49" s="278"/>
      <c r="G49" s="278"/>
      <c r="H49" s="278"/>
      <c r="I49" s="278"/>
      <c r="J49" s="278"/>
      <c r="K49" s="278"/>
      <c r="L49" s="278"/>
      <c r="M49" s="278"/>
      <c r="N49" s="278"/>
      <c r="O49" s="278"/>
      <c r="P49" s="278"/>
      <c r="Q49" s="278"/>
      <c r="R49" s="278"/>
    </row>
    <row r="50" spans="1:18" ht="24.75" customHeight="1" x14ac:dyDescent="0.25">
      <c r="A50" s="278"/>
      <c r="B50" s="278"/>
      <c r="C50" s="278"/>
      <c r="D50" s="278"/>
      <c r="E50" s="278"/>
      <c r="F50" s="278"/>
      <c r="G50" s="278"/>
      <c r="H50" s="278"/>
      <c r="I50" s="278"/>
      <c r="J50" s="278"/>
      <c r="K50" s="278"/>
      <c r="L50" s="278"/>
      <c r="M50" s="278"/>
      <c r="N50" s="278"/>
      <c r="O50" s="278"/>
      <c r="P50" s="278"/>
      <c r="Q50" s="278"/>
      <c r="R50" s="278"/>
    </row>
    <row r="51" spans="1:18" ht="24.75" customHeight="1" x14ac:dyDescent="0.25">
      <c r="A51" s="278"/>
      <c r="B51" s="278"/>
      <c r="C51" s="278"/>
      <c r="D51" s="278"/>
      <c r="E51" s="278"/>
      <c r="F51" s="278"/>
      <c r="G51" s="278"/>
      <c r="H51" s="278"/>
      <c r="I51" s="278"/>
      <c r="J51" s="278"/>
      <c r="K51" s="278"/>
      <c r="L51" s="278"/>
      <c r="M51" s="278"/>
      <c r="N51" s="278"/>
      <c r="O51" s="278"/>
      <c r="P51" s="278"/>
      <c r="Q51" s="278"/>
      <c r="R51" s="278"/>
    </row>
    <row r="52" spans="1:18" ht="24.75" customHeight="1" x14ac:dyDescent="0.25">
      <c r="A52" s="278"/>
      <c r="B52" s="278"/>
      <c r="C52" s="278"/>
      <c r="D52" s="278"/>
      <c r="E52" s="278"/>
      <c r="F52" s="278"/>
      <c r="G52" s="278"/>
      <c r="H52" s="278"/>
      <c r="I52" s="278"/>
      <c r="J52" s="278"/>
      <c r="K52" s="278"/>
      <c r="L52" s="278"/>
      <c r="M52" s="278"/>
      <c r="N52" s="278"/>
      <c r="O52" s="278"/>
      <c r="P52" s="278"/>
      <c r="Q52" s="278"/>
      <c r="R52" s="278"/>
    </row>
    <row r="53" spans="1:18" x14ac:dyDescent="0.25">
      <c r="A53" s="278"/>
      <c r="B53" s="278"/>
      <c r="C53" s="278"/>
      <c r="D53" s="278"/>
      <c r="E53" s="278"/>
      <c r="F53" s="278"/>
      <c r="G53" s="278"/>
      <c r="H53" s="278"/>
      <c r="I53" s="278"/>
      <c r="J53" s="278"/>
      <c r="K53" s="278"/>
      <c r="L53" s="278"/>
      <c r="M53" s="278"/>
      <c r="N53" s="278"/>
      <c r="O53" s="278"/>
      <c r="P53" s="278"/>
      <c r="Q53" s="278"/>
      <c r="R53" s="278"/>
    </row>
    <row r="54" spans="1:18" x14ac:dyDescent="0.25">
      <c r="A54" s="278"/>
      <c r="B54" s="278"/>
      <c r="C54" s="278"/>
      <c r="D54" s="278"/>
      <c r="E54" s="278"/>
      <c r="F54" s="278"/>
      <c r="G54" s="278"/>
      <c r="H54" s="278"/>
      <c r="I54" s="278"/>
      <c r="J54" s="278"/>
      <c r="K54" s="278"/>
      <c r="L54" s="278"/>
      <c r="M54" s="278"/>
      <c r="N54" s="278"/>
      <c r="O54" s="278"/>
      <c r="P54" s="278"/>
      <c r="Q54" s="278"/>
      <c r="R54" s="278"/>
    </row>
    <row r="55" spans="1:18" x14ac:dyDescent="0.25">
      <c r="A55" s="278"/>
      <c r="B55" s="278"/>
      <c r="C55" s="278"/>
      <c r="D55" s="278"/>
      <c r="E55" s="278"/>
      <c r="F55" s="278"/>
      <c r="G55" s="278"/>
      <c r="H55" s="278"/>
      <c r="I55" s="278"/>
      <c r="J55" s="278"/>
      <c r="K55" s="278"/>
      <c r="L55" s="278"/>
      <c r="M55" s="278"/>
      <c r="N55" s="278"/>
      <c r="O55" s="278"/>
      <c r="P55" s="278"/>
      <c r="Q55" s="278"/>
      <c r="R55" s="278"/>
    </row>
    <row r="56" spans="1:18" x14ac:dyDescent="0.25">
      <c r="A56" s="278"/>
      <c r="B56" s="278"/>
      <c r="C56" s="278"/>
      <c r="D56" s="278"/>
      <c r="E56" s="278"/>
      <c r="F56" s="278"/>
      <c r="G56" s="278"/>
      <c r="H56" s="278"/>
      <c r="I56" s="278"/>
      <c r="J56" s="278"/>
      <c r="K56" s="278"/>
      <c r="L56" s="278"/>
      <c r="M56" s="278"/>
      <c r="N56" s="278"/>
      <c r="O56" s="278"/>
      <c r="P56" s="278"/>
      <c r="Q56" s="278"/>
      <c r="R56" s="278"/>
    </row>
    <row r="57" spans="1:18" x14ac:dyDescent="0.25">
      <c r="A57" s="278"/>
      <c r="B57" s="278"/>
      <c r="C57" s="278"/>
      <c r="D57" s="278"/>
      <c r="E57" s="278"/>
      <c r="F57" s="278"/>
      <c r="G57" s="278"/>
      <c r="H57" s="278"/>
      <c r="I57" s="278"/>
      <c r="J57" s="278"/>
      <c r="K57" s="278"/>
      <c r="L57" s="278"/>
      <c r="M57" s="278"/>
      <c r="N57" s="278"/>
      <c r="O57" s="278"/>
      <c r="P57" s="278"/>
      <c r="Q57" s="278"/>
      <c r="R57" s="278"/>
    </row>
    <row r="58" spans="1:18" x14ac:dyDescent="0.25">
      <c r="A58" s="278"/>
      <c r="B58" s="278"/>
      <c r="C58" s="278"/>
      <c r="D58" s="278"/>
      <c r="E58" s="278"/>
      <c r="F58" s="278"/>
      <c r="G58" s="278"/>
      <c r="H58" s="278"/>
      <c r="I58" s="278"/>
      <c r="J58" s="278"/>
      <c r="K58" s="278"/>
      <c r="L58" s="278"/>
      <c r="M58" s="278"/>
      <c r="N58" s="278"/>
      <c r="O58" s="278"/>
      <c r="P58" s="278"/>
      <c r="Q58" s="278"/>
      <c r="R58" s="278"/>
    </row>
    <row r="59" spans="1:18" x14ac:dyDescent="0.25">
      <c r="A59" s="278"/>
      <c r="B59" s="278"/>
      <c r="C59" s="278"/>
      <c r="D59" s="278"/>
      <c r="E59" s="278"/>
      <c r="F59" s="278"/>
      <c r="G59" s="278"/>
      <c r="H59" s="278"/>
      <c r="I59" s="278"/>
      <c r="J59" s="278"/>
      <c r="K59" s="278"/>
      <c r="L59" s="278"/>
      <c r="M59" s="278"/>
      <c r="N59" s="278"/>
      <c r="O59" s="278"/>
      <c r="P59" s="278"/>
      <c r="Q59" s="278"/>
      <c r="R59" s="278"/>
    </row>
    <row r="60" spans="1:18" x14ac:dyDescent="0.25">
      <c r="A60" s="278"/>
      <c r="B60" s="278"/>
      <c r="C60" s="278"/>
      <c r="D60" s="278"/>
      <c r="E60" s="278"/>
      <c r="F60" s="278"/>
      <c r="G60" s="278"/>
      <c r="H60" s="278"/>
      <c r="I60" s="278"/>
      <c r="J60" s="278"/>
      <c r="K60" s="278"/>
      <c r="L60" s="278"/>
      <c r="M60" s="278"/>
      <c r="N60" s="278"/>
      <c r="O60" s="278"/>
      <c r="P60" s="278"/>
      <c r="Q60" s="278"/>
      <c r="R60" s="278"/>
    </row>
    <row r="61" spans="1:18" x14ac:dyDescent="0.25">
      <c r="A61" s="278"/>
      <c r="B61" s="278"/>
      <c r="C61" s="278"/>
      <c r="D61" s="278"/>
      <c r="E61" s="278"/>
      <c r="F61" s="278"/>
      <c r="G61" s="278"/>
      <c r="H61" s="278"/>
      <c r="I61" s="278"/>
      <c r="J61" s="278"/>
      <c r="K61" s="278"/>
      <c r="L61" s="278"/>
      <c r="M61" s="278"/>
      <c r="N61" s="278"/>
      <c r="O61" s="278"/>
      <c r="P61" s="278"/>
      <c r="Q61" s="278"/>
      <c r="R61" s="278"/>
    </row>
    <row r="62" spans="1:18" x14ac:dyDescent="0.25">
      <c r="A62" s="278"/>
      <c r="B62" s="278"/>
      <c r="C62" s="278"/>
      <c r="D62" s="278"/>
      <c r="E62" s="278"/>
      <c r="F62" s="278"/>
      <c r="G62" s="278"/>
      <c r="H62" s="278"/>
      <c r="I62" s="278"/>
      <c r="J62" s="278"/>
      <c r="K62" s="278"/>
      <c r="L62" s="278"/>
      <c r="M62" s="278"/>
      <c r="N62" s="278"/>
      <c r="O62" s="278"/>
      <c r="P62" s="278"/>
      <c r="Q62" s="278"/>
      <c r="R62" s="278"/>
    </row>
    <row r="63" spans="1:18" x14ac:dyDescent="0.25">
      <c r="A63" s="278"/>
      <c r="B63" s="278"/>
      <c r="C63" s="278"/>
      <c r="D63" s="278"/>
      <c r="E63" s="278"/>
      <c r="F63" s="278"/>
      <c r="G63" s="278"/>
      <c r="H63" s="278"/>
      <c r="I63" s="278"/>
      <c r="J63" s="278"/>
      <c r="K63" s="278"/>
      <c r="L63" s="278"/>
      <c r="M63" s="278"/>
      <c r="N63" s="278"/>
      <c r="O63" s="278"/>
      <c r="P63" s="278"/>
      <c r="Q63" s="278"/>
      <c r="R63" s="278"/>
    </row>
    <row r="64" spans="1:18" x14ac:dyDescent="0.25">
      <c r="A64" s="278"/>
      <c r="B64" s="278"/>
      <c r="C64" s="278"/>
      <c r="D64" s="278"/>
      <c r="E64" s="278"/>
      <c r="F64" s="278"/>
      <c r="G64" s="278"/>
      <c r="H64" s="278"/>
      <c r="I64" s="278"/>
      <c r="J64" s="278"/>
      <c r="K64" s="278"/>
      <c r="L64" s="278"/>
      <c r="M64" s="278"/>
      <c r="N64" s="278"/>
      <c r="O64" s="278"/>
      <c r="P64" s="278"/>
      <c r="Q64" s="278"/>
      <c r="R64" s="278"/>
    </row>
    <row r="65" spans="1:18" x14ac:dyDescent="0.25">
      <c r="A65" s="278"/>
      <c r="B65" s="278"/>
      <c r="C65" s="278"/>
      <c r="D65" s="278"/>
      <c r="E65" s="278"/>
      <c r="F65" s="278"/>
      <c r="G65" s="278"/>
      <c r="H65" s="278"/>
      <c r="I65" s="278"/>
      <c r="J65" s="278"/>
      <c r="K65" s="278"/>
      <c r="L65" s="278"/>
      <c r="M65" s="278"/>
      <c r="N65" s="278"/>
      <c r="O65" s="278"/>
      <c r="P65" s="278"/>
      <c r="Q65" s="278"/>
      <c r="R65" s="278"/>
    </row>
    <row r="66" spans="1:18" x14ac:dyDescent="0.25">
      <c r="A66" s="278"/>
      <c r="B66" s="278"/>
      <c r="C66" s="278"/>
      <c r="D66" s="278"/>
      <c r="E66" s="278"/>
      <c r="F66" s="278"/>
      <c r="G66" s="278"/>
      <c r="H66" s="278"/>
      <c r="I66" s="278"/>
      <c r="J66" s="278"/>
      <c r="K66" s="278"/>
      <c r="L66" s="278"/>
      <c r="M66" s="278"/>
      <c r="N66" s="278"/>
      <c r="O66" s="278"/>
      <c r="P66" s="278"/>
      <c r="Q66" s="278"/>
      <c r="R66" s="278"/>
    </row>
    <row r="67" spans="1:18" x14ac:dyDescent="0.25">
      <c r="A67" s="278"/>
      <c r="B67" s="278"/>
      <c r="C67" s="278"/>
      <c r="D67" s="278"/>
      <c r="E67" s="278"/>
      <c r="F67" s="278"/>
      <c r="G67" s="278"/>
      <c r="H67" s="278"/>
      <c r="I67" s="278"/>
      <c r="J67" s="278"/>
      <c r="K67" s="278"/>
      <c r="L67" s="278"/>
      <c r="M67" s="278"/>
      <c r="N67" s="278"/>
      <c r="O67" s="278"/>
      <c r="P67" s="278"/>
      <c r="Q67" s="278"/>
      <c r="R67" s="278"/>
    </row>
    <row r="68" spans="1:18" x14ac:dyDescent="0.25">
      <c r="A68" s="278"/>
      <c r="B68" s="278"/>
      <c r="C68" s="278"/>
      <c r="D68" s="278"/>
      <c r="E68" s="278"/>
      <c r="F68" s="278"/>
      <c r="G68" s="278"/>
      <c r="H68" s="278"/>
      <c r="I68" s="278"/>
      <c r="J68" s="278"/>
      <c r="K68" s="278"/>
      <c r="L68" s="278"/>
      <c r="M68" s="278"/>
      <c r="N68" s="278"/>
      <c r="O68" s="278"/>
      <c r="P68" s="278"/>
      <c r="Q68" s="278"/>
      <c r="R68" s="278"/>
    </row>
    <row r="69" spans="1:18" x14ac:dyDescent="0.25">
      <c r="A69" s="278"/>
      <c r="B69" s="278"/>
      <c r="C69" s="278"/>
      <c r="D69" s="278"/>
      <c r="E69" s="278"/>
      <c r="F69" s="278"/>
      <c r="G69" s="278"/>
      <c r="H69" s="278"/>
      <c r="I69" s="278"/>
      <c r="J69" s="278"/>
      <c r="K69" s="278"/>
      <c r="L69" s="278"/>
      <c r="M69" s="278"/>
      <c r="N69" s="278"/>
      <c r="O69" s="278"/>
      <c r="P69" s="278"/>
      <c r="Q69" s="278"/>
      <c r="R69" s="278"/>
    </row>
    <row r="70" spans="1:18" x14ac:dyDescent="0.25">
      <c r="A70" s="278"/>
      <c r="B70" s="278"/>
      <c r="C70" s="278"/>
      <c r="D70" s="278"/>
      <c r="E70" s="278"/>
      <c r="F70" s="278"/>
      <c r="G70" s="278"/>
      <c r="H70" s="278"/>
      <c r="I70" s="278"/>
      <c r="J70" s="278"/>
      <c r="K70" s="278"/>
      <c r="L70" s="278"/>
      <c r="M70" s="278"/>
      <c r="N70" s="278"/>
      <c r="O70" s="278"/>
      <c r="P70" s="278"/>
      <c r="Q70" s="278"/>
      <c r="R70" s="278"/>
    </row>
    <row r="71" spans="1:18" x14ac:dyDescent="0.25">
      <c r="A71" s="278"/>
      <c r="B71" s="278"/>
      <c r="C71" s="278"/>
      <c r="D71" s="278"/>
      <c r="E71" s="278"/>
      <c r="F71" s="278"/>
      <c r="G71" s="278"/>
      <c r="H71" s="278"/>
      <c r="I71" s="278"/>
      <c r="J71" s="278"/>
      <c r="K71" s="278"/>
      <c r="L71" s="278"/>
      <c r="M71" s="278"/>
      <c r="N71" s="278"/>
      <c r="O71" s="278"/>
      <c r="P71" s="278"/>
      <c r="Q71" s="278"/>
      <c r="R71" s="278"/>
    </row>
    <row r="72" spans="1:18" x14ac:dyDescent="0.25">
      <c r="A72" s="278"/>
      <c r="B72" s="278"/>
      <c r="C72" s="278"/>
      <c r="D72" s="278"/>
      <c r="E72" s="278"/>
      <c r="F72" s="278"/>
      <c r="G72" s="278"/>
      <c r="H72" s="278"/>
      <c r="I72" s="278"/>
      <c r="J72" s="278"/>
      <c r="K72" s="278"/>
      <c r="L72" s="278"/>
      <c r="M72" s="278"/>
      <c r="N72" s="278"/>
      <c r="O72" s="278"/>
      <c r="P72" s="278"/>
      <c r="Q72" s="278"/>
      <c r="R72" s="278"/>
    </row>
    <row r="73" spans="1:18" x14ac:dyDescent="0.25">
      <c r="A73" s="278"/>
      <c r="B73" s="278"/>
      <c r="C73" s="278"/>
      <c r="D73" s="278"/>
      <c r="E73" s="278"/>
      <c r="F73" s="278"/>
      <c r="G73" s="278"/>
      <c r="H73" s="278"/>
      <c r="I73" s="278"/>
      <c r="J73" s="278"/>
      <c r="K73" s="278"/>
      <c r="L73" s="278"/>
      <c r="M73" s="278"/>
      <c r="N73" s="278"/>
      <c r="O73" s="278"/>
      <c r="P73" s="278"/>
      <c r="Q73" s="278"/>
      <c r="R73" s="278"/>
    </row>
  </sheetData>
  <mergeCells count="77">
    <mergeCell ref="A9:AA10"/>
    <mergeCell ref="A11:AA12"/>
    <mergeCell ref="A13:I13"/>
    <mergeCell ref="J13:R13"/>
    <mergeCell ref="A1:A8"/>
    <mergeCell ref="B1:W8"/>
    <mergeCell ref="X1:AA4"/>
    <mergeCell ref="X5:Y6"/>
    <mergeCell ref="Z5:AA6"/>
    <mergeCell ref="X7:Y7"/>
    <mergeCell ref="Z7:AA7"/>
    <mergeCell ref="X8:Y8"/>
    <mergeCell ref="Z8:AA8"/>
    <mergeCell ref="S13:AA13"/>
    <mergeCell ref="W15:AA15"/>
    <mergeCell ref="B14:E14"/>
    <mergeCell ref="F14:I14"/>
    <mergeCell ref="K14:M14"/>
    <mergeCell ref="N14:R14"/>
    <mergeCell ref="T14:V14"/>
    <mergeCell ref="B15:E15"/>
    <mergeCell ref="F15:I15"/>
    <mergeCell ref="K15:M15"/>
    <mergeCell ref="N15:R15"/>
    <mergeCell ref="T15:V15"/>
    <mergeCell ref="W14:AA14"/>
    <mergeCell ref="B21:E21"/>
    <mergeCell ref="F21:I21"/>
    <mergeCell ref="T21:V21"/>
    <mergeCell ref="K21:M21"/>
    <mergeCell ref="W23:AA23"/>
    <mergeCell ref="B22:E22"/>
    <mergeCell ref="F22:I22"/>
    <mergeCell ref="K22:M22"/>
    <mergeCell ref="T22:V22"/>
    <mergeCell ref="W22:AA22"/>
    <mergeCell ref="T23:V23"/>
    <mergeCell ref="B23:E23"/>
    <mergeCell ref="F23:I23"/>
    <mergeCell ref="K23:M23"/>
    <mergeCell ref="N23:R23"/>
    <mergeCell ref="N22:R22"/>
    <mergeCell ref="N21:R21"/>
    <mergeCell ref="W21:AA21"/>
    <mergeCell ref="T19:V19"/>
    <mergeCell ref="W19:AA19"/>
    <mergeCell ref="T20:V20"/>
    <mergeCell ref="W20:AA20"/>
    <mergeCell ref="F17:I17"/>
    <mergeCell ref="W17:AA17"/>
    <mergeCell ref="T17:V17"/>
    <mergeCell ref="N17:R17"/>
    <mergeCell ref="N19:R19"/>
    <mergeCell ref="T16:V16"/>
    <mergeCell ref="W16:AA16"/>
    <mergeCell ref="A17:A18"/>
    <mergeCell ref="B18:E18"/>
    <mergeCell ref="F18:I18"/>
    <mergeCell ref="K18:M18"/>
    <mergeCell ref="N18:R18"/>
    <mergeCell ref="T18:V18"/>
    <mergeCell ref="W18:AA18"/>
    <mergeCell ref="A15:A16"/>
    <mergeCell ref="B16:E16"/>
    <mergeCell ref="F16:I16"/>
    <mergeCell ref="K16:M16"/>
    <mergeCell ref="N16:R16"/>
    <mergeCell ref="K17:M17"/>
    <mergeCell ref="B17:E17"/>
    <mergeCell ref="A19:A20"/>
    <mergeCell ref="B20:E20"/>
    <mergeCell ref="F20:I20"/>
    <mergeCell ref="K20:M20"/>
    <mergeCell ref="N20:R20"/>
    <mergeCell ref="B19:E19"/>
    <mergeCell ref="F19:I19"/>
    <mergeCell ref="K19:M19"/>
  </mergeCells>
  <pageMargins left="0.70866141732283472" right="0.70866141732283472" top="0.74803149606299213" bottom="0.74803149606299213" header="0.31496062992125984" footer="0.31496062992125984"/>
  <pageSetup paperSize="9" scale="25" orientation="portrait" r:id="rId1"/>
  <headerFooter>
    <oddFooter>&amp;LFO-016
V-04</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zoomScale="85" zoomScaleNormal="85" workbookViewId="0">
      <selection activeCell="U9" sqref="U9"/>
    </sheetView>
  </sheetViews>
  <sheetFormatPr baseColWidth="10" defaultRowHeight="15" x14ac:dyDescent="0.25"/>
  <cols>
    <col min="1" max="1" width="41" style="168" customWidth="1"/>
    <col min="2" max="2" width="17" customWidth="1"/>
    <col min="3" max="3" width="17.7109375" customWidth="1"/>
    <col min="4" max="4" width="14.42578125" customWidth="1"/>
    <col min="7" max="7" width="14.42578125" customWidth="1"/>
    <col min="21" max="21" width="11.42578125" style="108" customWidth="1"/>
    <col min="22" max="22" width="11.42578125" style="168"/>
  </cols>
  <sheetData>
    <row r="1" spans="1:22" ht="195" x14ac:dyDescent="0.25">
      <c r="A1" s="169" t="s">
        <v>594</v>
      </c>
      <c r="B1" s="169" t="s">
        <v>574</v>
      </c>
      <c r="C1" s="169" t="s">
        <v>575</v>
      </c>
      <c r="D1" s="169" t="s">
        <v>576</v>
      </c>
      <c r="E1" s="169" t="s">
        <v>577</v>
      </c>
      <c r="F1" s="169" t="s">
        <v>578</v>
      </c>
      <c r="G1" s="169" t="s">
        <v>579</v>
      </c>
      <c r="H1" s="169" t="s">
        <v>580</v>
      </c>
      <c r="I1" s="169" t="s">
        <v>581</v>
      </c>
      <c r="J1" s="169" t="s">
        <v>582</v>
      </c>
      <c r="K1" s="169" t="s">
        <v>583</v>
      </c>
      <c r="L1" s="169" t="s">
        <v>584</v>
      </c>
      <c r="M1" s="169" t="s">
        <v>585</v>
      </c>
      <c r="N1" s="169" t="s">
        <v>586</v>
      </c>
      <c r="O1" s="169" t="s">
        <v>587</v>
      </c>
      <c r="P1" s="169" t="s">
        <v>588</v>
      </c>
      <c r="Q1" s="169" t="s">
        <v>589</v>
      </c>
      <c r="R1" s="169" t="s">
        <v>590</v>
      </c>
      <c r="S1" s="169" t="s">
        <v>591</v>
      </c>
      <c r="T1" s="169" t="s">
        <v>592</v>
      </c>
      <c r="U1" s="170" t="s">
        <v>247</v>
      </c>
      <c r="V1" s="169" t="s">
        <v>593</v>
      </c>
    </row>
    <row r="2" spans="1:22" ht="14.45" x14ac:dyDescent="0.35">
      <c r="A2" s="167" t="s">
        <v>248</v>
      </c>
      <c r="B2" s="109" t="s">
        <v>599</v>
      </c>
      <c r="C2" s="109" t="s">
        <v>599</v>
      </c>
      <c r="D2" s="109" t="s">
        <v>599</v>
      </c>
      <c r="E2" s="109" t="s">
        <v>599</v>
      </c>
      <c r="F2" s="109" t="s">
        <v>599</v>
      </c>
      <c r="G2" s="109" t="s">
        <v>599</v>
      </c>
      <c r="H2" s="109" t="s">
        <v>599</v>
      </c>
      <c r="I2" s="109" t="s">
        <v>599</v>
      </c>
      <c r="J2" s="109" t="s">
        <v>599</v>
      </c>
      <c r="K2" s="109" t="s">
        <v>599</v>
      </c>
      <c r="L2" s="109" t="s">
        <v>599</v>
      </c>
      <c r="M2" s="109" t="s">
        <v>599</v>
      </c>
      <c r="N2" s="109" t="s">
        <v>599</v>
      </c>
      <c r="O2" s="109" t="s">
        <v>33</v>
      </c>
      <c r="P2" s="109" t="s">
        <v>33</v>
      </c>
      <c r="Q2" s="109" t="s">
        <v>33</v>
      </c>
      <c r="R2" s="109" t="s">
        <v>33</v>
      </c>
      <c r="S2" s="109" t="s">
        <v>33</v>
      </c>
      <c r="T2" s="109" t="s">
        <v>33</v>
      </c>
      <c r="U2" s="109">
        <f>COUNTIF(B2:T2,"Si")</f>
        <v>6</v>
      </c>
      <c r="V2" s="167" t="str">
        <f>IF(U2&lt;=5,"Moderado",IF(U2&lt;=10,"Mayor","Catastrofico"))</f>
        <v>Mayor</v>
      </c>
    </row>
    <row r="3" spans="1:22" ht="14.45" x14ac:dyDescent="0.35">
      <c r="A3" s="167" t="s">
        <v>595</v>
      </c>
      <c r="B3" s="109" t="s">
        <v>33</v>
      </c>
      <c r="C3" s="109" t="s">
        <v>33</v>
      </c>
      <c r="D3" s="109" t="s">
        <v>33</v>
      </c>
      <c r="E3" s="109" t="s">
        <v>33</v>
      </c>
      <c r="F3" s="109" t="s">
        <v>33</v>
      </c>
      <c r="G3" s="109" t="s">
        <v>33</v>
      </c>
      <c r="H3" s="109" t="s">
        <v>33</v>
      </c>
      <c r="I3" s="109" t="s">
        <v>33</v>
      </c>
      <c r="J3" s="109" t="s">
        <v>33</v>
      </c>
      <c r="K3" s="109" t="s">
        <v>33</v>
      </c>
      <c r="L3" s="109" t="s">
        <v>33</v>
      </c>
      <c r="M3" s="109" t="s">
        <v>33</v>
      </c>
      <c r="N3" s="109" t="s">
        <v>33</v>
      </c>
      <c r="O3" s="109" t="s">
        <v>33</v>
      </c>
      <c r="P3" s="109" t="s">
        <v>33</v>
      </c>
      <c r="Q3" s="109" t="s">
        <v>33</v>
      </c>
      <c r="R3" s="109" t="s">
        <v>33</v>
      </c>
      <c r="S3" s="109" t="s">
        <v>33</v>
      </c>
      <c r="T3" s="109" t="s">
        <v>33</v>
      </c>
      <c r="U3" s="109">
        <f t="shared" ref="U3:U6" si="0">COUNTIF(B3:T3,"Si")</f>
        <v>19</v>
      </c>
      <c r="V3" s="167" t="str">
        <f t="shared" ref="V3:V6" si="1">IF(U3&lt;=5,"Moderado",IF(U3&lt;=10,"Mayor","Catastrofico"))</f>
        <v>Catastrofico</v>
      </c>
    </row>
    <row r="4" spans="1:22" ht="14.45" x14ac:dyDescent="0.35">
      <c r="A4" s="167" t="s">
        <v>596</v>
      </c>
      <c r="B4" s="109" t="s">
        <v>599</v>
      </c>
      <c r="C4" s="109" t="s">
        <v>33</v>
      </c>
      <c r="D4" s="109" t="s">
        <v>33</v>
      </c>
      <c r="E4" s="109" t="s">
        <v>33</v>
      </c>
      <c r="F4" s="109" t="s">
        <v>33</v>
      </c>
      <c r="G4" s="109" t="s">
        <v>33</v>
      </c>
      <c r="H4" s="109" t="s">
        <v>33</v>
      </c>
      <c r="I4" s="109" t="s">
        <v>33</v>
      </c>
      <c r="J4" s="109" t="s">
        <v>33</v>
      </c>
      <c r="K4" s="109" t="s">
        <v>33</v>
      </c>
      <c r="L4" s="109" t="s">
        <v>33</v>
      </c>
      <c r="M4" s="109" t="s">
        <v>33</v>
      </c>
      <c r="N4" s="109" t="s">
        <v>33</v>
      </c>
      <c r="O4" s="109" t="s">
        <v>33</v>
      </c>
      <c r="P4" s="109" t="s">
        <v>33</v>
      </c>
      <c r="Q4" s="109" t="s">
        <v>33</v>
      </c>
      <c r="R4" s="109" t="s">
        <v>33</v>
      </c>
      <c r="S4" s="109" t="s">
        <v>33</v>
      </c>
      <c r="T4" s="109" t="s">
        <v>33</v>
      </c>
      <c r="U4" s="109">
        <f t="shared" si="0"/>
        <v>18</v>
      </c>
      <c r="V4" s="167" t="str">
        <f t="shared" si="1"/>
        <v>Catastrofico</v>
      </c>
    </row>
    <row r="5" spans="1:22" ht="14.45" x14ac:dyDescent="0.35">
      <c r="A5" s="167" t="s">
        <v>597</v>
      </c>
      <c r="B5" s="109" t="s">
        <v>599</v>
      </c>
      <c r="C5" s="109" t="s">
        <v>33</v>
      </c>
      <c r="D5" s="109" t="s">
        <v>599</v>
      </c>
      <c r="E5" s="109" t="s">
        <v>33</v>
      </c>
      <c r="F5" s="109" t="s">
        <v>33</v>
      </c>
      <c r="G5" s="109" t="s">
        <v>33</v>
      </c>
      <c r="H5" s="109" t="s">
        <v>33</v>
      </c>
      <c r="I5" s="109" t="s">
        <v>33</v>
      </c>
      <c r="J5" s="109" t="s">
        <v>33</v>
      </c>
      <c r="K5" s="109" t="s">
        <v>33</v>
      </c>
      <c r="L5" s="109" t="s">
        <v>33</v>
      </c>
      <c r="M5" s="109" t="s">
        <v>33</v>
      </c>
      <c r="N5" s="109" t="s">
        <v>33</v>
      </c>
      <c r="O5" s="109" t="s">
        <v>33</v>
      </c>
      <c r="P5" s="109" t="s">
        <v>33</v>
      </c>
      <c r="Q5" s="109" t="s">
        <v>33</v>
      </c>
      <c r="R5" s="109" t="s">
        <v>33</v>
      </c>
      <c r="S5" s="109" t="s">
        <v>33</v>
      </c>
      <c r="T5" s="109" t="s">
        <v>33</v>
      </c>
      <c r="U5" s="109">
        <f t="shared" si="0"/>
        <v>17</v>
      </c>
      <c r="V5" s="167" t="str">
        <f>IF(U5&lt;=5,"Moderado",IF(U5&lt;=10,"Mayor","Catastrofico"))</f>
        <v>Catastrofico</v>
      </c>
    </row>
    <row r="6" spans="1:22" ht="14.45" x14ac:dyDescent="0.35">
      <c r="A6" s="167" t="s">
        <v>598</v>
      </c>
      <c r="B6" s="109" t="s">
        <v>599</v>
      </c>
      <c r="C6" s="109" t="s">
        <v>33</v>
      </c>
      <c r="D6" s="109" t="s">
        <v>33</v>
      </c>
      <c r="E6" s="109" t="s">
        <v>33</v>
      </c>
      <c r="F6" s="109" t="s">
        <v>33</v>
      </c>
      <c r="G6" s="109" t="s">
        <v>33</v>
      </c>
      <c r="H6" s="109" t="s">
        <v>33</v>
      </c>
      <c r="I6" s="109" t="s">
        <v>33</v>
      </c>
      <c r="J6" s="109" t="s">
        <v>33</v>
      </c>
      <c r="K6" s="109" t="s">
        <v>33</v>
      </c>
      <c r="L6" s="109" t="s">
        <v>33</v>
      </c>
      <c r="M6" s="109" t="s">
        <v>33</v>
      </c>
      <c r="N6" s="109" t="s">
        <v>33</v>
      </c>
      <c r="O6" s="109" t="s">
        <v>33</v>
      </c>
      <c r="P6" s="109" t="s">
        <v>33</v>
      </c>
      <c r="Q6" s="109" t="s">
        <v>33</v>
      </c>
      <c r="R6" s="109" t="s">
        <v>33</v>
      </c>
      <c r="S6" s="109" t="s">
        <v>33</v>
      </c>
      <c r="T6" s="109" t="s">
        <v>33</v>
      </c>
      <c r="U6" s="109">
        <f t="shared" si="0"/>
        <v>18</v>
      </c>
      <c r="V6" s="167" t="str">
        <f t="shared" si="1"/>
        <v>Catastrofico</v>
      </c>
    </row>
    <row r="7" spans="1:22" ht="15.75" customHeight="1" x14ac:dyDescent="0.35">
      <c r="A7" s="167"/>
      <c r="B7" s="109"/>
      <c r="C7" s="109"/>
      <c r="D7" s="109"/>
      <c r="E7" s="109"/>
      <c r="F7" s="109"/>
      <c r="G7" s="109"/>
      <c r="H7" s="109"/>
      <c r="I7" s="109"/>
      <c r="J7" s="109"/>
      <c r="K7" s="109"/>
      <c r="L7" s="109"/>
      <c r="M7" s="109"/>
      <c r="N7" s="109"/>
      <c r="O7" s="109"/>
      <c r="P7" s="109"/>
      <c r="Q7" s="109"/>
      <c r="R7" s="109"/>
      <c r="S7" s="109"/>
      <c r="T7" s="109"/>
      <c r="U7" s="110"/>
      <c r="V7" s="167"/>
    </row>
    <row r="8" spans="1:22" ht="14.45" x14ac:dyDescent="0.35">
      <c r="A8" s="167"/>
      <c r="B8" s="109"/>
      <c r="C8" s="109"/>
      <c r="D8" s="109"/>
      <c r="E8" s="109"/>
      <c r="F8" s="109"/>
      <c r="G8" s="109"/>
      <c r="H8" s="109"/>
      <c r="I8" s="109"/>
      <c r="J8" s="109"/>
      <c r="K8" s="109"/>
      <c r="L8" s="109"/>
      <c r="M8" s="109"/>
      <c r="N8" s="109"/>
      <c r="O8" s="109"/>
      <c r="P8" s="109"/>
      <c r="Q8" s="109"/>
      <c r="R8" s="109"/>
      <c r="S8" s="109"/>
      <c r="T8" s="109"/>
      <c r="U8" s="110"/>
      <c r="V8" s="167"/>
    </row>
    <row r="9" spans="1:22" ht="14.45" x14ac:dyDescent="0.35">
      <c r="A9" s="167"/>
      <c r="B9" s="109"/>
      <c r="C9" s="109"/>
      <c r="D9" s="109"/>
      <c r="E9" s="109"/>
      <c r="F9" s="109"/>
      <c r="G9" s="109"/>
      <c r="H9" s="109"/>
      <c r="I9" s="109"/>
      <c r="J9" s="109"/>
      <c r="K9" s="109"/>
      <c r="L9" s="109"/>
      <c r="M9" s="109"/>
      <c r="N9" s="109"/>
      <c r="O9" s="109"/>
      <c r="P9" s="109"/>
      <c r="Q9" s="109"/>
      <c r="R9" s="109"/>
      <c r="S9" s="109"/>
      <c r="T9" s="109"/>
      <c r="U9" s="110"/>
      <c r="V9" s="167"/>
    </row>
    <row r="10" spans="1:22" ht="14.45" x14ac:dyDescent="0.35">
      <c r="A10" s="167"/>
      <c r="B10" s="109"/>
      <c r="C10" s="109"/>
      <c r="D10" s="109"/>
      <c r="E10" s="109"/>
      <c r="F10" s="109"/>
      <c r="G10" s="109"/>
      <c r="H10" s="109"/>
      <c r="I10" s="109"/>
      <c r="J10" s="109"/>
      <c r="K10" s="109"/>
      <c r="L10" s="109"/>
      <c r="M10" s="109"/>
      <c r="N10" s="109"/>
      <c r="O10" s="109"/>
      <c r="P10" s="109"/>
      <c r="Q10" s="109"/>
      <c r="R10" s="109"/>
      <c r="S10" s="109"/>
      <c r="T10" s="109"/>
      <c r="U10" s="110"/>
      <c r="V10" s="167"/>
    </row>
    <row r="11" spans="1:22" ht="14.45" x14ac:dyDescent="0.35">
      <c r="A11" s="167"/>
      <c r="B11" s="109"/>
      <c r="C11" s="109"/>
      <c r="D11" s="109"/>
      <c r="E11" s="109"/>
      <c r="F11" s="109"/>
      <c r="G11" s="109"/>
      <c r="H11" s="109"/>
      <c r="I11" s="109"/>
      <c r="J11" s="109"/>
      <c r="K11" s="109"/>
      <c r="L11" s="109"/>
      <c r="M11" s="109"/>
      <c r="N11" s="109"/>
      <c r="O11" s="109"/>
      <c r="P11" s="109"/>
      <c r="Q11" s="109"/>
      <c r="R11" s="109"/>
      <c r="S11" s="109"/>
      <c r="T11" s="109"/>
      <c r="U11" s="110"/>
      <c r="V11" s="167"/>
    </row>
    <row r="12" spans="1:22" ht="14.45" x14ac:dyDescent="0.35">
      <c r="A12" s="167"/>
      <c r="B12" s="109"/>
      <c r="C12" s="109"/>
      <c r="D12" s="109"/>
      <c r="E12" s="109"/>
      <c r="F12" s="109"/>
      <c r="G12" s="109"/>
      <c r="H12" s="109"/>
      <c r="I12" s="109"/>
      <c r="J12" s="109"/>
      <c r="K12" s="109"/>
      <c r="L12" s="109"/>
      <c r="M12" s="109"/>
      <c r="N12" s="109"/>
      <c r="O12" s="109"/>
      <c r="P12" s="109"/>
      <c r="Q12" s="109"/>
      <c r="R12" s="109"/>
      <c r="S12" s="109"/>
      <c r="T12" s="109"/>
      <c r="U12" s="110"/>
      <c r="V12" s="167"/>
    </row>
    <row r="13" spans="1:22" ht="14.45" x14ac:dyDescent="0.35">
      <c r="A13" s="167"/>
      <c r="B13" s="109"/>
      <c r="C13" s="109"/>
      <c r="D13" s="109"/>
      <c r="E13" s="109"/>
      <c r="F13" s="109"/>
      <c r="G13" s="109"/>
      <c r="H13" s="109"/>
      <c r="I13" s="109"/>
      <c r="J13" s="109"/>
      <c r="K13" s="109"/>
      <c r="L13" s="109"/>
      <c r="M13" s="109"/>
      <c r="N13" s="109"/>
      <c r="O13" s="109"/>
      <c r="P13" s="109"/>
      <c r="Q13" s="109"/>
      <c r="R13" s="109"/>
      <c r="S13" s="109"/>
      <c r="T13" s="109"/>
      <c r="U13" s="110"/>
      <c r="V13" s="167"/>
    </row>
    <row r="14" spans="1:22" ht="14.45" x14ac:dyDescent="0.35">
      <c r="A14" s="167"/>
      <c r="B14" s="109"/>
      <c r="C14" s="109"/>
      <c r="D14" s="109"/>
      <c r="E14" s="109"/>
      <c r="F14" s="109"/>
      <c r="G14" s="109"/>
      <c r="H14" s="109"/>
      <c r="I14" s="109"/>
      <c r="J14" s="109"/>
      <c r="K14" s="109"/>
      <c r="L14" s="109"/>
      <c r="M14" s="109"/>
      <c r="N14" s="109"/>
      <c r="O14" s="109"/>
      <c r="P14" s="109"/>
      <c r="Q14" s="109"/>
      <c r="R14" s="109"/>
      <c r="S14" s="109"/>
      <c r="T14" s="109"/>
      <c r="U14" s="110"/>
      <c r="V14" s="167"/>
    </row>
    <row r="15" spans="1:22" ht="14.45" x14ac:dyDescent="0.35">
      <c r="A15" s="167"/>
      <c r="B15" s="109"/>
      <c r="C15" s="109"/>
      <c r="D15" s="109"/>
      <c r="E15" s="109"/>
      <c r="F15" s="109"/>
      <c r="G15" s="109"/>
      <c r="H15" s="109"/>
      <c r="I15" s="109"/>
      <c r="J15" s="109"/>
      <c r="K15" s="109"/>
      <c r="L15" s="109"/>
      <c r="M15" s="109"/>
      <c r="N15" s="109"/>
      <c r="O15" s="109"/>
      <c r="P15" s="109"/>
      <c r="Q15" s="109"/>
      <c r="R15" s="109"/>
      <c r="S15" s="109"/>
      <c r="T15" s="109"/>
      <c r="U15" s="110"/>
      <c r="V15" s="167"/>
    </row>
    <row r="16" spans="1:22" ht="14.45" x14ac:dyDescent="0.35">
      <c r="A16" s="167"/>
      <c r="B16" s="109"/>
      <c r="C16" s="109"/>
      <c r="D16" s="109"/>
      <c r="E16" s="109"/>
      <c r="F16" s="109"/>
      <c r="G16" s="109"/>
      <c r="H16" s="109"/>
      <c r="I16" s="109"/>
      <c r="J16" s="109"/>
      <c r="K16" s="109"/>
      <c r="L16" s="109"/>
      <c r="M16" s="109"/>
      <c r="N16" s="109"/>
      <c r="O16" s="109"/>
      <c r="P16" s="109"/>
      <c r="Q16" s="109"/>
      <c r="R16" s="109"/>
      <c r="S16" s="109"/>
      <c r="T16" s="109"/>
      <c r="U16" s="110"/>
      <c r="V16" s="167"/>
    </row>
    <row r="17" spans="1:22" ht="14.45" x14ac:dyDescent="0.35">
      <c r="A17" s="167"/>
      <c r="B17" s="109"/>
      <c r="C17" s="109"/>
      <c r="D17" s="109"/>
      <c r="E17" s="109"/>
      <c r="F17" s="109"/>
      <c r="G17" s="109"/>
      <c r="H17" s="109"/>
      <c r="I17" s="109"/>
      <c r="J17" s="109"/>
      <c r="K17" s="109"/>
      <c r="L17" s="109"/>
      <c r="M17" s="109"/>
      <c r="N17" s="109"/>
      <c r="O17" s="109"/>
      <c r="P17" s="109"/>
      <c r="Q17" s="109"/>
      <c r="R17" s="109"/>
      <c r="S17" s="109"/>
      <c r="T17" s="109"/>
      <c r="U17" s="110"/>
      <c r="V17" s="167"/>
    </row>
    <row r="18" spans="1:22" ht="14.45" x14ac:dyDescent="0.35">
      <c r="A18" s="167"/>
      <c r="B18" s="109"/>
      <c r="C18" s="109"/>
      <c r="D18" s="109"/>
      <c r="E18" s="109"/>
      <c r="F18" s="109"/>
      <c r="G18" s="109"/>
      <c r="H18" s="109"/>
      <c r="I18" s="109"/>
      <c r="J18" s="109"/>
      <c r="K18" s="109"/>
      <c r="L18" s="109"/>
      <c r="M18" s="109"/>
      <c r="N18" s="109"/>
      <c r="O18" s="109"/>
      <c r="P18" s="109"/>
      <c r="Q18" s="109"/>
      <c r="R18" s="109"/>
      <c r="S18" s="109"/>
      <c r="T18" s="109"/>
      <c r="U18" s="110"/>
      <c r="V18" s="167"/>
    </row>
    <row r="19" spans="1:22" ht="14.45" x14ac:dyDescent="0.35">
      <c r="A19" s="167"/>
      <c r="B19" s="109"/>
      <c r="C19" s="109"/>
      <c r="D19" s="109"/>
      <c r="E19" s="109"/>
      <c r="F19" s="109"/>
      <c r="G19" s="109"/>
      <c r="H19" s="109"/>
      <c r="I19" s="109"/>
      <c r="J19" s="109"/>
      <c r="K19" s="109"/>
      <c r="L19" s="109"/>
      <c r="M19" s="109"/>
      <c r="N19" s="109"/>
      <c r="O19" s="109"/>
      <c r="P19" s="109"/>
      <c r="Q19" s="109"/>
      <c r="R19" s="109"/>
      <c r="S19" s="109"/>
      <c r="T19" s="109"/>
      <c r="U19" s="110"/>
      <c r="V19" s="167"/>
    </row>
    <row r="20" spans="1:22" ht="14.45" x14ac:dyDescent="0.35">
      <c r="A20" s="167"/>
      <c r="B20" s="109"/>
      <c r="C20" s="109"/>
      <c r="D20" s="109"/>
      <c r="E20" s="109"/>
      <c r="F20" s="109"/>
      <c r="G20" s="109"/>
      <c r="H20" s="109"/>
      <c r="I20" s="109"/>
      <c r="J20" s="109"/>
      <c r="K20" s="109"/>
      <c r="L20" s="109"/>
      <c r="M20" s="109"/>
      <c r="N20" s="109"/>
      <c r="O20" s="109"/>
      <c r="P20" s="109"/>
      <c r="Q20" s="109"/>
      <c r="R20" s="109"/>
      <c r="S20" s="109"/>
      <c r="T20" s="109"/>
      <c r="U20" s="110"/>
      <c r="V20" s="167"/>
    </row>
    <row r="21" spans="1:22" ht="14.45" x14ac:dyDescent="0.35">
      <c r="A21" s="167"/>
      <c r="B21" s="109"/>
      <c r="C21" s="109"/>
      <c r="D21" s="109"/>
      <c r="E21" s="109"/>
      <c r="F21" s="109"/>
      <c r="G21" s="109"/>
      <c r="H21" s="109"/>
      <c r="I21" s="109"/>
      <c r="J21" s="109"/>
      <c r="K21" s="109"/>
      <c r="L21" s="109"/>
      <c r="M21" s="109"/>
      <c r="N21" s="109"/>
      <c r="O21" s="109"/>
      <c r="P21" s="109"/>
      <c r="Q21" s="109"/>
      <c r="R21" s="109"/>
      <c r="S21" s="109"/>
      <c r="T21" s="109"/>
      <c r="U21" s="110"/>
      <c r="V21" s="167"/>
    </row>
    <row r="22" spans="1:22" ht="14.45" x14ac:dyDescent="0.35">
      <c r="A22" s="167"/>
      <c r="B22" s="109"/>
      <c r="C22" s="109"/>
      <c r="D22" s="109"/>
      <c r="E22" s="109"/>
      <c r="F22" s="109"/>
      <c r="G22" s="109"/>
      <c r="H22" s="109"/>
      <c r="I22" s="109"/>
      <c r="J22" s="109"/>
      <c r="K22" s="109"/>
      <c r="L22" s="109"/>
      <c r="M22" s="109"/>
      <c r="N22" s="109"/>
      <c r="O22" s="109"/>
      <c r="P22" s="109"/>
      <c r="Q22" s="109"/>
      <c r="R22" s="109"/>
      <c r="S22" s="109"/>
      <c r="T22" s="109"/>
      <c r="U22" s="110"/>
      <c r="V22" s="167"/>
    </row>
    <row r="23" spans="1:22" ht="14.45" x14ac:dyDescent="0.35">
      <c r="A23" s="167"/>
      <c r="B23" s="109"/>
      <c r="C23" s="109"/>
      <c r="D23" s="109"/>
      <c r="E23" s="109"/>
      <c r="F23" s="109"/>
      <c r="G23" s="109"/>
      <c r="H23" s="109"/>
      <c r="I23" s="109"/>
      <c r="J23" s="109"/>
      <c r="K23" s="109"/>
      <c r="L23" s="109"/>
      <c r="M23" s="109"/>
      <c r="N23" s="109"/>
      <c r="O23" s="109"/>
      <c r="P23" s="109"/>
      <c r="Q23" s="109"/>
      <c r="R23" s="109"/>
      <c r="S23" s="109"/>
      <c r="T23" s="109"/>
      <c r="U23" s="110"/>
      <c r="V23" s="167"/>
    </row>
    <row r="24" spans="1:22" ht="14.45" x14ac:dyDescent="0.35">
      <c r="A24" s="167"/>
      <c r="B24" s="109"/>
      <c r="C24" s="109"/>
      <c r="D24" s="109"/>
      <c r="E24" s="109"/>
      <c r="F24" s="109"/>
      <c r="G24" s="109"/>
      <c r="H24" s="109"/>
      <c r="I24" s="109"/>
      <c r="J24" s="109"/>
      <c r="K24" s="109"/>
      <c r="L24" s="109"/>
      <c r="M24" s="109"/>
      <c r="N24" s="109"/>
      <c r="O24" s="109"/>
      <c r="P24" s="109"/>
      <c r="Q24" s="109"/>
      <c r="R24" s="109"/>
      <c r="S24" s="109"/>
      <c r="T24" s="109"/>
      <c r="U24" s="110"/>
      <c r="V24" s="167"/>
    </row>
    <row r="25" spans="1:22" ht="14.45" x14ac:dyDescent="0.35">
      <c r="A25" s="167"/>
      <c r="B25" s="109"/>
      <c r="C25" s="109"/>
      <c r="D25" s="109"/>
      <c r="E25" s="109"/>
      <c r="F25" s="109"/>
      <c r="G25" s="109"/>
      <c r="H25" s="109"/>
      <c r="I25" s="109"/>
      <c r="J25" s="109"/>
      <c r="K25" s="109"/>
      <c r="L25" s="109"/>
      <c r="M25" s="109"/>
      <c r="N25" s="109"/>
      <c r="O25" s="109"/>
      <c r="P25" s="109"/>
      <c r="Q25" s="109"/>
      <c r="R25" s="109"/>
      <c r="S25" s="109"/>
      <c r="T25" s="109"/>
      <c r="U25" s="110"/>
      <c r="V25" s="167"/>
    </row>
    <row r="26" spans="1:22" ht="14.45" x14ac:dyDescent="0.35">
      <c r="A26" s="167"/>
      <c r="B26" s="109"/>
      <c r="C26" s="109"/>
      <c r="D26" s="109"/>
      <c r="E26" s="109"/>
      <c r="F26" s="109"/>
      <c r="G26" s="109"/>
      <c r="H26" s="109"/>
      <c r="I26" s="109"/>
      <c r="J26" s="109"/>
      <c r="K26" s="109"/>
      <c r="L26" s="109"/>
      <c r="M26" s="109"/>
      <c r="N26" s="109"/>
      <c r="O26" s="109"/>
      <c r="P26" s="109"/>
      <c r="Q26" s="109"/>
      <c r="R26" s="109"/>
      <c r="S26" s="109"/>
      <c r="T26" s="109"/>
      <c r="U26" s="110"/>
      <c r="V26" s="167"/>
    </row>
    <row r="27" spans="1:22" ht="14.45" x14ac:dyDescent="0.35">
      <c r="A27" s="167"/>
      <c r="B27" s="109"/>
      <c r="C27" s="109"/>
      <c r="D27" s="109"/>
      <c r="E27" s="109"/>
      <c r="F27" s="109"/>
      <c r="G27" s="109"/>
      <c r="H27" s="109"/>
      <c r="I27" s="109"/>
      <c r="J27" s="109"/>
      <c r="K27" s="109"/>
      <c r="L27" s="109"/>
      <c r="M27" s="109"/>
      <c r="N27" s="109"/>
      <c r="O27" s="109"/>
      <c r="P27" s="109"/>
      <c r="Q27" s="109"/>
      <c r="R27" s="109"/>
      <c r="S27" s="109"/>
      <c r="T27" s="109"/>
      <c r="U27" s="110"/>
      <c r="V27" s="167"/>
    </row>
    <row r="28" spans="1:22" ht="14.45" x14ac:dyDescent="0.35">
      <c r="A28" s="167"/>
      <c r="B28" s="109"/>
      <c r="C28" s="109"/>
      <c r="D28" s="109"/>
      <c r="E28" s="109"/>
      <c r="F28" s="109"/>
      <c r="G28" s="109"/>
      <c r="H28" s="109"/>
      <c r="I28" s="109"/>
      <c r="J28" s="109"/>
      <c r="K28" s="109"/>
      <c r="L28" s="109"/>
      <c r="M28" s="109"/>
      <c r="N28" s="109"/>
      <c r="O28" s="109"/>
      <c r="P28" s="109"/>
      <c r="Q28" s="109"/>
      <c r="R28" s="109"/>
      <c r="S28" s="109"/>
      <c r="T28" s="109"/>
      <c r="U28" s="110"/>
      <c r="V28" s="167"/>
    </row>
    <row r="29" spans="1:22" ht="14.45" x14ac:dyDescent="0.35">
      <c r="A29" s="167"/>
      <c r="B29" s="109"/>
      <c r="C29" s="109"/>
      <c r="D29" s="109"/>
      <c r="E29" s="109"/>
      <c r="F29" s="109"/>
      <c r="G29" s="109"/>
      <c r="H29" s="109"/>
      <c r="I29" s="109"/>
      <c r="J29" s="109"/>
      <c r="K29" s="109"/>
      <c r="L29" s="109"/>
      <c r="M29" s="109"/>
      <c r="N29" s="109"/>
      <c r="O29" s="109"/>
      <c r="P29" s="109"/>
      <c r="Q29" s="109"/>
      <c r="R29" s="109"/>
      <c r="S29" s="109"/>
      <c r="T29" s="109"/>
      <c r="U29" s="110"/>
      <c r="V29" s="167"/>
    </row>
    <row r="30" spans="1:22" ht="14.45" x14ac:dyDescent="0.35">
      <c r="A30" s="167"/>
      <c r="B30" s="109"/>
      <c r="C30" s="109"/>
      <c r="D30" s="109"/>
      <c r="E30" s="109"/>
      <c r="F30" s="109"/>
      <c r="G30" s="109"/>
      <c r="H30" s="109"/>
      <c r="I30" s="109"/>
      <c r="J30" s="109"/>
      <c r="K30" s="109"/>
      <c r="L30" s="109"/>
      <c r="M30" s="109"/>
      <c r="N30" s="109"/>
      <c r="O30" s="109"/>
      <c r="P30" s="109"/>
      <c r="Q30" s="109"/>
      <c r="R30" s="109"/>
      <c r="S30" s="109"/>
      <c r="T30" s="109"/>
      <c r="U30" s="110"/>
      <c r="V30" s="167"/>
    </row>
    <row r="31" spans="1:22" ht="14.45" x14ac:dyDescent="0.35">
      <c r="A31" s="167"/>
      <c r="B31" s="109"/>
      <c r="C31" s="109"/>
      <c r="D31" s="109"/>
      <c r="E31" s="109"/>
      <c r="F31" s="109"/>
      <c r="G31" s="109"/>
      <c r="H31" s="109"/>
      <c r="I31" s="109"/>
      <c r="J31" s="109"/>
      <c r="K31" s="109"/>
      <c r="L31" s="109"/>
      <c r="M31" s="109"/>
      <c r="N31" s="109"/>
      <c r="O31" s="109"/>
      <c r="P31" s="109"/>
      <c r="Q31" s="109"/>
      <c r="R31" s="109"/>
      <c r="S31" s="109"/>
      <c r="T31" s="109"/>
      <c r="U31" s="110"/>
      <c r="V31" s="167"/>
    </row>
  </sheetData>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'[8]DATOS '!#REF!</xm:f>
          </x14:formula1>
          <xm:sqref>B7:T36</xm:sqref>
        </x14:dataValidation>
        <x14:dataValidation type="list" allowBlank="1" showInputMessage="1" showErrorMessage="1">
          <x14:formula1>
            <xm:f>Validacion!$B$54:$B$55</xm:f>
          </x14:formula1>
          <xm:sqref>B2:T6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39"/>
  <sheetViews>
    <sheetView tabSelected="1" zoomScale="70" zoomScaleNormal="70" workbookViewId="0">
      <selection activeCell="B1" sqref="B1"/>
    </sheetView>
  </sheetViews>
  <sheetFormatPr baseColWidth="10" defaultRowHeight="14.25" x14ac:dyDescent="0.25"/>
  <cols>
    <col min="1" max="1" width="19.85546875" style="222" customWidth="1"/>
    <col min="2" max="2" width="13.7109375" style="222" customWidth="1"/>
    <col min="3" max="3" width="17.28515625" style="222" customWidth="1"/>
    <col min="4" max="4" width="39.5703125" style="222" customWidth="1"/>
    <col min="5" max="5" width="28.85546875" style="223" customWidth="1"/>
    <col min="6" max="7" width="15.7109375" style="223" customWidth="1"/>
    <col min="8" max="8" width="19.7109375" style="223" customWidth="1"/>
    <col min="9" max="9" width="15.7109375" style="223" customWidth="1"/>
    <col min="10" max="10" width="22.28515625" style="223" customWidth="1"/>
    <col min="11" max="11" width="13.28515625" style="223" customWidth="1"/>
    <col min="12" max="12" width="21.85546875" style="223" customWidth="1"/>
    <col min="13" max="13" width="51" style="223" customWidth="1"/>
    <col min="14" max="14" width="16" style="224" customWidth="1"/>
    <col min="15" max="15" width="14.7109375" style="224" customWidth="1"/>
    <col min="16" max="16" width="14.28515625" style="224" bestFit="1" customWidth="1"/>
    <col min="17" max="17" width="59.7109375" style="222" customWidth="1"/>
    <col min="18" max="18" width="13.140625" style="222" customWidth="1"/>
    <col min="19" max="19" width="23.42578125" style="222" customWidth="1"/>
    <col min="20" max="20" width="30.7109375" style="222" customWidth="1"/>
    <col min="21" max="22" width="18.140625" style="222" customWidth="1"/>
    <col min="23" max="25" width="30.7109375" style="222" customWidth="1"/>
    <col min="26" max="26" width="7.42578125" style="222" hidden="1" customWidth="1"/>
    <col min="27" max="27" width="14.42578125" style="222" customWidth="1"/>
    <col min="28" max="28" width="15.28515625" style="222" bestFit="1" customWidth="1"/>
    <col min="29" max="29" width="4.42578125" style="224" hidden="1" customWidth="1"/>
    <col min="30" max="30" width="14.5703125" style="224" customWidth="1"/>
    <col min="31" max="31" width="5.85546875" style="224" hidden="1" customWidth="1"/>
    <col min="32" max="32" width="14.42578125" style="222" customWidth="1"/>
    <col min="33" max="33" width="25.85546875" style="222" bestFit="1" customWidth="1"/>
    <col min="34" max="34" width="23.28515625" style="222" bestFit="1" customWidth="1"/>
    <col min="35" max="35" width="16.7109375" style="261" customWidth="1"/>
    <col min="36" max="36" width="17.140625" style="224" customWidth="1"/>
    <col min="37" max="37" width="16.28515625" style="224" customWidth="1"/>
    <col min="38" max="38" width="14.28515625" style="224" customWidth="1"/>
    <col min="39" max="39" width="13.85546875" style="222" bestFit="1" customWidth="1"/>
    <col min="40" max="40" width="67.7109375" style="222" customWidth="1"/>
    <col min="41" max="41" width="41.7109375" style="222" customWidth="1"/>
    <col min="42" max="42" width="26.85546875" style="222" customWidth="1"/>
    <col min="43" max="43" width="30.85546875" style="223" customWidth="1"/>
    <col min="44" max="44" width="17.28515625" style="224" bestFit="1" customWidth="1"/>
    <col min="45" max="45" width="18.85546875" style="224" customWidth="1"/>
    <col min="46" max="46" width="14.7109375" style="222" customWidth="1"/>
    <col min="47" max="47" width="51.5703125" style="222" customWidth="1"/>
    <col min="48" max="48" width="37.5703125" style="222" customWidth="1"/>
    <col min="49" max="49" width="20.28515625" style="222" customWidth="1"/>
    <col min="50" max="50" width="21.140625" style="222" hidden="1" customWidth="1"/>
    <col min="51" max="51" width="15.140625" style="222" hidden="1" customWidth="1"/>
    <col min="52" max="52" width="29.28515625" style="222" hidden="1" customWidth="1"/>
    <col min="53" max="53" width="17" style="222" hidden="1" customWidth="1"/>
    <col min="54" max="54" width="18.140625" style="222" hidden="1" customWidth="1"/>
    <col min="55" max="55" width="22.42578125" style="222" hidden="1" customWidth="1"/>
    <col min="56" max="56" width="17.85546875" style="222" hidden="1" customWidth="1"/>
    <col min="57" max="57" width="22.42578125" style="222" hidden="1" customWidth="1"/>
    <col min="58" max="58" width="24.28515625" style="222" hidden="1" customWidth="1"/>
    <col min="59" max="59" width="65.140625" style="222" customWidth="1"/>
    <col min="60" max="60" width="33.140625" style="222" customWidth="1"/>
    <col min="61" max="61" width="20.140625" style="222" customWidth="1"/>
    <col min="62" max="62" width="21.140625" style="222" bestFit="1" customWidth="1"/>
    <col min="63" max="63" width="15.140625" style="222" bestFit="1" customWidth="1"/>
    <col min="64" max="64" width="29.28515625" style="222" bestFit="1" customWidth="1"/>
    <col min="65" max="65" width="17" style="222" bestFit="1" customWidth="1"/>
    <col min="66" max="66" width="14.28515625" style="222" bestFit="1" customWidth="1"/>
    <col min="67" max="67" width="17.7109375" style="222" bestFit="1" customWidth="1"/>
    <col min="68" max="68" width="17.85546875" style="222" bestFit="1" customWidth="1"/>
    <col min="69" max="69" width="22.42578125" style="222" customWidth="1"/>
    <col min="70" max="70" width="26.7109375" style="222" customWidth="1"/>
    <col min="71" max="71" width="31.5703125" style="222" customWidth="1"/>
    <col min="72" max="72" width="15.140625" style="222" customWidth="1"/>
    <col min="73" max="73" width="22" style="222" customWidth="1"/>
    <col min="74" max="74" width="21.140625" style="222" bestFit="1" customWidth="1"/>
    <col min="75" max="75" width="15.140625" style="222" bestFit="1" customWidth="1"/>
    <col min="76" max="76" width="29.28515625" style="222" bestFit="1" customWidth="1"/>
    <col min="77" max="77" width="17" style="222" bestFit="1" customWidth="1"/>
    <col min="78" max="78" width="18.28515625" style="222" customWidth="1"/>
    <col min="79" max="79" width="17.7109375" style="222" bestFit="1" customWidth="1"/>
    <col min="80" max="80" width="17.85546875" style="222" bestFit="1" customWidth="1"/>
    <col min="81" max="81" width="22.42578125" style="222" customWidth="1"/>
    <col min="82" max="82" width="25.28515625" style="222" bestFit="1" customWidth="1"/>
    <col min="83" max="83" width="7.42578125" style="222" customWidth="1"/>
    <col min="84" max="84" width="19" style="222" bestFit="1" customWidth="1"/>
    <col min="85" max="85" width="14.28515625" style="222" bestFit="1" customWidth="1"/>
    <col min="86" max="88" width="11.42578125" style="222" customWidth="1"/>
    <col min="89" max="90" width="19" style="222" bestFit="1" customWidth="1"/>
    <col min="91" max="92" width="14.28515625" style="222" bestFit="1" customWidth="1"/>
    <col min="93" max="93" width="11.42578125" style="222" customWidth="1"/>
    <col min="94" max="95" width="11.42578125" style="222"/>
    <col min="96" max="96" width="20.85546875" style="222" customWidth="1"/>
    <col min="97" max="97" width="21.42578125" style="222" customWidth="1"/>
    <col min="98" max="103" width="11.42578125" style="222"/>
    <col min="104" max="105" width="0" style="222" hidden="1" customWidth="1"/>
    <col min="106" max="106" width="10" style="222" bestFit="1" customWidth="1"/>
    <col min="107" max="108" width="13.42578125" style="222" bestFit="1" customWidth="1"/>
    <col min="109" max="110" width="2.42578125" style="222" bestFit="1" customWidth="1"/>
    <col min="111" max="16384" width="11.42578125" style="222"/>
  </cols>
  <sheetData>
    <row r="1" spans="1:110" ht="15" thickBot="1" x14ac:dyDescent="0.3"/>
    <row r="2" spans="1:110" s="225" customFormat="1" ht="26.25" customHeight="1" thickBot="1" x14ac:dyDescent="0.3">
      <c r="A2" s="362"/>
      <c r="B2" s="389" t="s">
        <v>600</v>
      </c>
      <c r="C2" s="390"/>
      <c r="D2" s="390"/>
      <c r="E2" s="390"/>
      <c r="F2" s="390"/>
      <c r="G2" s="390"/>
      <c r="H2" s="390"/>
      <c r="I2" s="390"/>
      <c r="J2" s="390"/>
      <c r="K2" s="390"/>
      <c r="L2" s="390"/>
      <c r="M2" s="390"/>
      <c r="N2" s="390"/>
      <c r="O2" s="390"/>
      <c r="P2" s="390"/>
      <c r="Q2" s="390"/>
      <c r="R2" s="390"/>
      <c r="S2" s="390"/>
      <c r="T2" s="390"/>
      <c r="U2" s="390"/>
      <c r="V2" s="390"/>
      <c r="W2" s="390"/>
      <c r="X2" s="390"/>
      <c r="Y2" s="390"/>
      <c r="Z2" s="390"/>
      <c r="AA2" s="390"/>
      <c r="AB2" s="390"/>
      <c r="AC2" s="390"/>
      <c r="AD2" s="390"/>
      <c r="AE2" s="390"/>
      <c r="AF2" s="390"/>
      <c r="AG2" s="390"/>
      <c r="AH2" s="390"/>
      <c r="AI2" s="390"/>
      <c r="AJ2" s="390"/>
      <c r="AK2" s="390"/>
      <c r="AL2" s="390"/>
      <c r="AM2" s="390"/>
      <c r="AN2" s="390"/>
      <c r="AO2" s="390"/>
      <c r="AP2" s="390"/>
      <c r="AQ2" s="390"/>
      <c r="AR2" s="390"/>
      <c r="AS2" s="390"/>
      <c r="AT2" s="390"/>
      <c r="AU2" s="390"/>
      <c r="AV2" s="390"/>
      <c r="AW2" s="390"/>
      <c r="AX2" s="390"/>
      <c r="AY2" s="390"/>
      <c r="AZ2" s="390"/>
      <c r="BA2" s="390"/>
      <c r="BB2" s="390"/>
      <c r="BC2" s="390"/>
      <c r="BD2" s="390"/>
      <c r="BE2" s="390"/>
      <c r="BF2" s="390"/>
      <c r="BG2" s="390"/>
      <c r="BH2" s="390"/>
      <c r="BI2" s="390"/>
      <c r="BJ2" s="390"/>
      <c r="BK2" s="390"/>
      <c r="BL2" s="390"/>
      <c r="BM2" s="390"/>
      <c r="BN2" s="390"/>
      <c r="BO2" s="390"/>
      <c r="BP2" s="390"/>
      <c r="BQ2" s="390"/>
      <c r="BR2" s="390"/>
      <c r="BS2" s="390"/>
      <c r="BT2" s="390"/>
      <c r="BU2" s="390"/>
      <c r="BV2" s="390"/>
      <c r="BW2" s="390"/>
      <c r="BX2" s="390"/>
      <c r="BY2" s="390"/>
      <c r="BZ2" s="390"/>
      <c r="CA2" s="390"/>
      <c r="CB2" s="390"/>
      <c r="CC2" s="391"/>
      <c r="CD2" s="234" t="s">
        <v>836</v>
      </c>
    </row>
    <row r="3" spans="1:110" s="225" customFormat="1" ht="26.25" customHeight="1" thickBot="1" x14ac:dyDescent="0.3">
      <c r="A3" s="363"/>
      <c r="B3" s="383" t="s">
        <v>834</v>
      </c>
      <c r="C3" s="384"/>
      <c r="D3" s="384"/>
      <c r="E3" s="384"/>
      <c r="F3" s="384"/>
      <c r="G3" s="384"/>
      <c r="H3" s="384"/>
      <c r="I3" s="384"/>
      <c r="J3" s="384"/>
      <c r="K3" s="384"/>
      <c r="L3" s="384"/>
      <c r="M3" s="384"/>
      <c r="N3" s="384"/>
      <c r="O3" s="384"/>
      <c r="P3" s="384"/>
      <c r="Q3" s="384"/>
      <c r="R3" s="384"/>
      <c r="S3" s="384"/>
      <c r="T3" s="384"/>
      <c r="U3" s="384"/>
      <c r="V3" s="384"/>
      <c r="W3" s="384"/>
      <c r="X3" s="384"/>
      <c r="Y3" s="384"/>
      <c r="Z3" s="384"/>
      <c r="AA3" s="384"/>
      <c r="AB3" s="384"/>
      <c r="AC3" s="384"/>
      <c r="AD3" s="384"/>
      <c r="AE3" s="384"/>
      <c r="AF3" s="384"/>
      <c r="AG3" s="384"/>
      <c r="AH3" s="384"/>
      <c r="AI3" s="384"/>
      <c r="AJ3" s="384"/>
      <c r="AK3" s="384"/>
      <c r="AL3" s="384"/>
      <c r="AM3" s="384"/>
      <c r="AN3" s="384"/>
      <c r="AO3" s="384"/>
      <c r="AP3" s="384"/>
      <c r="AQ3" s="384"/>
      <c r="AR3" s="384"/>
      <c r="AS3" s="384"/>
      <c r="AT3" s="384"/>
      <c r="AU3" s="384"/>
      <c r="AV3" s="384"/>
      <c r="AW3" s="384"/>
      <c r="AX3" s="384"/>
      <c r="AY3" s="384"/>
      <c r="AZ3" s="384"/>
      <c r="BA3" s="384"/>
      <c r="BB3" s="384"/>
      <c r="BC3" s="384"/>
      <c r="BD3" s="384"/>
      <c r="BE3" s="384"/>
      <c r="BF3" s="384"/>
      <c r="BG3" s="384"/>
      <c r="BH3" s="384"/>
      <c r="BI3" s="384"/>
      <c r="BJ3" s="384"/>
      <c r="BK3" s="384"/>
      <c r="BL3" s="384"/>
      <c r="BM3" s="384"/>
      <c r="BN3" s="384"/>
      <c r="BO3" s="384"/>
      <c r="BP3" s="384"/>
      <c r="BQ3" s="384"/>
      <c r="BR3" s="384"/>
      <c r="BS3" s="384"/>
      <c r="BT3" s="384"/>
      <c r="BU3" s="384"/>
      <c r="BV3" s="384"/>
      <c r="BW3" s="384"/>
      <c r="BX3" s="384"/>
      <c r="BY3" s="384"/>
      <c r="BZ3" s="384"/>
      <c r="CA3" s="384"/>
      <c r="CB3" s="384"/>
      <c r="CC3" s="385"/>
      <c r="CD3" s="234" t="s">
        <v>835</v>
      </c>
    </row>
    <row r="4" spans="1:110" ht="30.75" customHeight="1" thickBot="1" x14ac:dyDescent="0.3">
      <c r="A4" s="364"/>
      <c r="B4" s="386"/>
      <c r="C4" s="387"/>
      <c r="D4" s="387"/>
      <c r="E4" s="387"/>
      <c r="F4" s="387"/>
      <c r="G4" s="387"/>
      <c r="H4" s="387"/>
      <c r="I4" s="387"/>
      <c r="J4" s="387"/>
      <c r="K4" s="387"/>
      <c r="L4" s="387"/>
      <c r="M4" s="387"/>
      <c r="N4" s="387"/>
      <c r="O4" s="387"/>
      <c r="P4" s="387"/>
      <c r="Q4" s="387"/>
      <c r="R4" s="387"/>
      <c r="S4" s="387"/>
      <c r="T4" s="387"/>
      <c r="U4" s="387"/>
      <c r="V4" s="387"/>
      <c r="W4" s="387"/>
      <c r="X4" s="387"/>
      <c r="Y4" s="387"/>
      <c r="Z4" s="387"/>
      <c r="AA4" s="387"/>
      <c r="AB4" s="387"/>
      <c r="AC4" s="387"/>
      <c r="AD4" s="387"/>
      <c r="AE4" s="387"/>
      <c r="AF4" s="387"/>
      <c r="AG4" s="387"/>
      <c r="AH4" s="387"/>
      <c r="AI4" s="387"/>
      <c r="AJ4" s="387"/>
      <c r="AK4" s="387"/>
      <c r="AL4" s="387"/>
      <c r="AM4" s="387"/>
      <c r="AN4" s="387"/>
      <c r="AO4" s="387"/>
      <c r="AP4" s="387"/>
      <c r="AQ4" s="387"/>
      <c r="AR4" s="387"/>
      <c r="AS4" s="387"/>
      <c r="AT4" s="387"/>
      <c r="AU4" s="387"/>
      <c r="AV4" s="387"/>
      <c r="AW4" s="387"/>
      <c r="AX4" s="387"/>
      <c r="AY4" s="387"/>
      <c r="AZ4" s="387"/>
      <c r="BA4" s="387"/>
      <c r="BB4" s="387"/>
      <c r="BC4" s="387"/>
      <c r="BD4" s="387"/>
      <c r="BE4" s="387"/>
      <c r="BF4" s="387"/>
      <c r="BG4" s="387"/>
      <c r="BH4" s="387"/>
      <c r="BI4" s="387"/>
      <c r="BJ4" s="387"/>
      <c r="BK4" s="387"/>
      <c r="BL4" s="387"/>
      <c r="BM4" s="387"/>
      <c r="BN4" s="387"/>
      <c r="BO4" s="387"/>
      <c r="BP4" s="387"/>
      <c r="BQ4" s="387"/>
      <c r="BR4" s="387"/>
      <c r="BS4" s="387"/>
      <c r="BT4" s="387"/>
      <c r="BU4" s="387"/>
      <c r="BV4" s="387"/>
      <c r="BW4" s="387"/>
      <c r="BX4" s="387"/>
      <c r="BY4" s="387"/>
      <c r="BZ4" s="387"/>
      <c r="CA4" s="387"/>
      <c r="CB4" s="387"/>
      <c r="CC4" s="388"/>
      <c r="CD4" s="234" t="s">
        <v>852</v>
      </c>
      <c r="CZ4" s="365"/>
      <c r="DA4" s="365"/>
      <c r="DB4" s="360"/>
      <c r="DC4" s="360"/>
      <c r="DD4" s="360"/>
      <c r="DE4" s="360"/>
      <c r="DF4" s="360"/>
    </row>
    <row r="5" spans="1:110" ht="33" customHeight="1" x14ac:dyDescent="0.25">
      <c r="A5" s="226" t="s">
        <v>661</v>
      </c>
      <c r="B5" s="381">
        <v>2020</v>
      </c>
      <c r="C5" s="382"/>
      <c r="D5" s="226" t="s">
        <v>662</v>
      </c>
      <c r="E5" s="379">
        <v>44196</v>
      </c>
      <c r="F5" s="380"/>
      <c r="G5" s="227"/>
      <c r="H5" s="227"/>
      <c r="I5" s="227"/>
      <c r="J5" s="227"/>
      <c r="K5" s="227"/>
      <c r="L5" s="227"/>
      <c r="M5" s="227"/>
      <c r="N5" s="228"/>
      <c r="O5" s="228"/>
      <c r="P5" s="228"/>
      <c r="Q5" s="228"/>
      <c r="R5" s="228"/>
      <c r="S5" s="228"/>
      <c r="T5" s="228"/>
      <c r="U5" s="228"/>
      <c r="V5" s="228"/>
      <c r="W5" s="228"/>
      <c r="X5" s="228"/>
      <c r="Y5" s="228"/>
      <c r="Z5" s="228"/>
      <c r="AA5" s="228"/>
      <c r="AB5" s="228"/>
      <c r="AC5" s="228"/>
      <c r="AD5" s="228"/>
      <c r="AE5" s="228"/>
      <c r="AF5" s="228"/>
      <c r="AG5" s="228"/>
      <c r="AH5" s="228"/>
      <c r="AI5" s="228"/>
      <c r="AJ5" s="228"/>
      <c r="AK5" s="228"/>
      <c r="AL5" s="228"/>
      <c r="AM5" s="228"/>
      <c r="AN5" s="228"/>
      <c r="AO5" s="228"/>
      <c r="AP5" s="228"/>
      <c r="AQ5" s="227"/>
      <c r="AR5" s="228"/>
      <c r="AS5" s="228"/>
      <c r="AT5" s="228"/>
      <c r="AY5" s="228"/>
      <c r="AZ5" s="228"/>
      <c r="BA5" s="228"/>
      <c r="BB5" s="228"/>
      <c r="BC5" s="228"/>
      <c r="BD5" s="228"/>
      <c r="BE5" s="228"/>
      <c r="BF5" s="228"/>
      <c r="BG5" s="228"/>
      <c r="BH5" s="228"/>
      <c r="BI5" s="228"/>
      <c r="BJ5" s="228"/>
      <c r="BK5" s="228"/>
      <c r="BL5" s="228"/>
      <c r="BM5" s="228"/>
      <c r="BN5" s="228"/>
      <c r="BO5" s="228"/>
      <c r="BP5" s="228"/>
      <c r="BQ5" s="228"/>
      <c r="BR5" s="228"/>
      <c r="BS5" s="228"/>
      <c r="BT5" s="228"/>
      <c r="BU5" s="228"/>
      <c r="CZ5" s="365"/>
      <c r="DA5" s="365"/>
      <c r="DB5" s="361"/>
      <c r="DC5" s="361"/>
      <c r="DD5" s="361"/>
      <c r="DE5" s="361"/>
      <c r="DF5" s="361"/>
    </row>
    <row r="6" spans="1:110" ht="28.5" customHeight="1" x14ac:dyDescent="0.25">
      <c r="A6" s="338" t="s">
        <v>40</v>
      </c>
      <c r="B6" s="339"/>
      <c r="C6" s="339"/>
      <c r="D6" s="340"/>
      <c r="E6" s="392" t="s">
        <v>41</v>
      </c>
      <c r="F6" s="393"/>
      <c r="G6" s="393"/>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51" t="s">
        <v>51</v>
      </c>
      <c r="AN6" s="351"/>
      <c r="AO6" s="351"/>
      <c r="AP6" s="351"/>
      <c r="AQ6" s="351"/>
      <c r="AR6" s="351"/>
      <c r="AS6" s="351"/>
      <c r="AT6" s="351"/>
      <c r="AU6" s="351" t="s">
        <v>231</v>
      </c>
      <c r="AV6" s="351"/>
      <c r="AW6" s="351"/>
      <c r="AX6" s="353" t="s">
        <v>663</v>
      </c>
      <c r="AY6" s="353"/>
      <c r="AZ6" s="353"/>
      <c r="BA6" s="353"/>
      <c r="BB6" s="353"/>
      <c r="BC6" s="353"/>
      <c r="BD6" s="353"/>
      <c r="BE6" s="353"/>
      <c r="BF6" s="353"/>
      <c r="BG6" s="351" t="s">
        <v>231</v>
      </c>
      <c r="BH6" s="351"/>
      <c r="BI6" s="351"/>
      <c r="BJ6" s="353" t="s">
        <v>663</v>
      </c>
      <c r="BK6" s="353"/>
      <c r="BL6" s="353"/>
      <c r="BM6" s="353"/>
      <c r="BN6" s="353"/>
      <c r="BO6" s="353"/>
      <c r="BP6" s="353"/>
      <c r="BQ6" s="353"/>
      <c r="BR6" s="353"/>
      <c r="BS6" s="351" t="s">
        <v>231</v>
      </c>
      <c r="BT6" s="351"/>
      <c r="BU6" s="351"/>
      <c r="BV6" s="353" t="s">
        <v>663</v>
      </c>
      <c r="BW6" s="353"/>
      <c r="BX6" s="353"/>
      <c r="BY6" s="353"/>
      <c r="BZ6" s="353"/>
      <c r="CA6" s="353"/>
      <c r="CB6" s="353"/>
      <c r="CC6" s="353"/>
      <c r="CD6" s="353"/>
      <c r="CZ6" s="365"/>
      <c r="DA6" s="365"/>
      <c r="DB6" s="164" t="s">
        <v>15</v>
      </c>
      <c r="DC6" s="164" t="s">
        <v>150</v>
      </c>
      <c r="DD6" s="164" t="s">
        <v>150</v>
      </c>
      <c r="DE6" s="164">
        <v>1</v>
      </c>
      <c r="DF6" s="164">
        <v>1</v>
      </c>
    </row>
    <row r="7" spans="1:110" ht="34.5" customHeight="1" x14ac:dyDescent="0.25">
      <c r="A7" s="341"/>
      <c r="B7" s="342"/>
      <c r="C7" s="342"/>
      <c r="D7" s="343"/>
      <c r="E7" s="394"/>
      <c r="F7" s="395"/>
      <c r="G7" s="395"/>
      <c r="H7" s="395"/>
      <c r="I7" s="395"/>
      <c r="J7" s="395"/>
      <c r="K7" s="395"/>
      <c r="L7" s="395"/>
      <c r="M7" s="395"/>
      <c r="N7" s="395"/>
      <c r="O7" s="395"/>
      <c r="P7" s="395"/>
      <c r="Q7" s="395"/>
      <c r="R7" s="395"/>
      <c r="S7" s="395"/>
      <c r="T7" s="395"/>
      <c r="U7" s="395"/>
      <c r="V7" s="395"/>
      <c r="W7" s="395"/>
      <c r="X7" s="395"/>
      <c r="Y7" s="395"/>
      <c r="Z7" s="395"/>
      <c r="AA7" s="395"/>
      <c r="AB7" s="395"/>
      <c r="AC7" s="395"/>
      <c r="AD7" s="395"/>
      <c r="AE7" s="395"/>
      <c r="AF7" s="395"/>
      <c r="AG7" s="395"/>
      <c r="AH7" s="395"/>
      <c r="AI7" s="395"/>
      <c r="AJ7" s="395"/>
      <c r="AK7" s="395"/>
      <c r="AL7" s="395"/>
      <c r="AM7" s="351"/>
      <c r="AN7" s="351"/>
      <c r="AO7" s="351"/>
      <c r="AP7" s="351"/>
      <c r="AQ7" s="351"/>
      <c r="AR7" s="351"/>
      <c r="AS7" s="351"/>
      <c r="AT7" s="351"/>
      <c r="AU7" s="351" t="s">
        <v>232</v>
      </c>
      <c r="AV7" s="351"/>
      <c r="AW7" s="351"/>
      <c r="AX7" s="354" t="s">
        <v>696</v>
      </c>
      <c r="AY7" s="354"/>
      <c r="AZ7" s="354"/>
      <c r="BA7" s="354"/>
      <c r="BB7" s="354"/>
      <c r="BC7" s="354"/>
      <c r="BD7" s="354"/>
      <c r="BE7" s="354"/>
      <c r="BF7" s="354"/>
      <c r="BG7" s="351" t="s">
        <v>232</v>
      </c>
      <c r="BH7" s="351"/>
      <c r="BI7" s="351"/>
      <c r="BJ7" s="354" t="s">
        <v>695</v>
      </c>
      <c r="BK7" s="354"/>
      <c r="BL7" s="354"/>
      <c r="BM7" s="354"/>
      <c r="BN7" s="354"/>
      <c r="BO7" s="354"/>
      <c r="BP7" s="354"/>
      <c r="BQ7" s="354"/>
      <c r="BR7" s="354"/>
      <c r="BS7" s="351" t="s">
        <v>232</v>
      </c>
      <c r="BT7" s="351"/>
      <c r="BU7" s="351"/>
      <c r="BV7" s="354" t="s">
        <v>694</v>
      </c>
      <c r="BW7" s="354"/>
      <c r="BX7" s="354"/>
      <c r="BY7" s="354"/>
      <c r="BZ7" s="354"/>
      <c r="CA7" s="354"/>
      <c r="CB7" s="354"/>
      <c r="CC7" s="354"/>
      <c r="CD7" s="354"/>
      <c r="CZ7" s="365"/>
      <c r="DA7" s="365"/>
      <c r="DB7" s="164" t="s">
        <v>15</v>
      </c>
      <c r="DC7" s="164" t="s">
        <v>152</v>
      </c>
      <c r="DD7" s="164" t="s">
        <v>150</v>
      </c>
      <c r="DE7" s="164">
        <v>0</v>
      </c>
      <c r="DF7" s="164">
        <v>1</v>
      </c>
    </row>
    <row r="8" spans="1:110" ht="34.5" customHeight="1" x14ac:dyDescent="0.25">
      <c r="A8" s="344"/>
      <c r="B8" s="345"/>
      <c r="C8" s="345"/>
      <c r="D8" s="346"/>
      <c r="E8" s="396"/>
      <c r="F8" s="397"/>
      <c r="G8" s="397"/>
      <c r="H8" s="397"/>
      <c r="I8" s="397"/>
      <c r="J8" s="397"/>
      <c r="K8" s="397"/>
      <c r="L8" s="397"/>
      <c r="M8" s="397"/>
      <c r="N8" s="397"/>
      <c r="O8" s="397"/>
      <c r="P8" s="397"/>
      <c r="Q8" s="397"/>
      <c r="R8" s="397"/>
      <c r="S8" s="397"/>
      <c r="T8" s="397"/>
      <c r="U8" s="397"/>
      <c r="V8" s="397"/>
      <c r="W8" s="397"/>
      <c r="X8" s="397"/>
      <c r="Y8" s="397"/>
      <c r="Z8" s="397"/>
      <c r="AA8" s="397"/>
      <c r="AB8" s="397"/>
      <c r="AC8" s="397"/>
      <c r="AD8" s="397"/>
      <c r="AE8" s="397"/>
      <c r="AF8" s="397"/>
      <c r="AG8" s="397"/>
      <c r="AH8" s="397"/>
      <c r="AI8" s="397"/>
      <c r="AJ8" s="397"/>
      <c r="AK8" s="397"/>
      <c r="AL8" s="397"/>
      <c r="AM8" s="351"/>
      <c r="AN8" s="351"/>
      <c r="AO8" s="351"/>
      <c r="AP8" s="351"/>
      <c r="AQ8" s="351"/>
      <c r="AR8" s="351"/>
      <c r="AS8" s="351"/>
      <c r="AT8" s="351"/>
      <c r="AU8" s="351" t="s">
        <v>664</v>
      </c>
      <c r="AV8" s="351"/>
      <c r="AW8" s="351"/>
      <c r="AX8" s="352" t="s">
        <v>166</v>
      </c>
      <c r="AY8" s="352"/>
      <c r="AZ8" s="352"/>
      <c r="BA8" s="352"/>
      <c r="BB8" s="352"/>
      <c r="BC8" s="352"/>
      <c r="BD8" s="352" t="s">
        <v>165</v>
      </c>
      <c r="BE8" s="352"/>
      <c r="BF8" s="352"/>
      <c r="BG8" s="351" t="s">
        <v>665</v>
      </c>
      <c r="BH8" s="351"/>
      <c r="BI8" s="351"/>
      <c r="BJ8" s="352" t="s">
        <v>166</v>
      </c>
      <c r="BK8" s="352"/>
      <c r="BL8" s="352"/>
      <c r="BM8" s="352"/>
      <c r="BN8" s="352"/>
      <c r="BO8" s="352"/>
      <c r="BP8" s="352" t="s">
        <v>165</v>
      </c>
      <c r="BQ8" s="352"/>
      <c r="BR8" s="352"/>
      <c r="BS8" s="351" t="s">
        <v>666</v>
      </c>
      <c r="BT8" s="351"/>
      <c r="BU8" s="351"/>
      <c r="BV8" s="352" t="s">
        <v>166</v>
      </c>
      <c r="BW8" s="352"/>
      <c r="BX8" s="352"/>
      <c r="BY8" s="352"/>
      <c r="BZ8" s="352"/>
      <c r="CA8" s="352"/>
      <c r="CB8" s="352" t="s">
        <v>165</v>
      </c>
      <c r="CC8" s="352"/>
      <c r="CD8" s="352"/>
      <c r="CZ8" s="365"/>
      <c r="DA8" s="365"/>
      <c r="DB8" s="164"/>
      <c r="DC8" s="164"/>
      <c r="DD8" s="164"/>
      <c r="DE8" s="164"/>
      <c r="DF8" s="164"/>
    </row>
    <row r="9" spans="1:110" ht="33.75" customHeight="1" x14ac:dyDescent="0.25">
      <c r="A9" s="352" t="s">
        <v>0</v>
      </c>
      <c r="B9" s="352" t="s">
        <v>1</v>
      </c>
      <c r="C9" s="352" t="s">
        <v>2</v>
      </c>
      <c r="D9" s="352" t="s">
        <v>39</v>
      </c>
      <c r="E9" s="352" t="s">
        <v>250</v>
      </c>
      <c r="F9" s="352" t="s">
        <v>251</v>
      </c>
      <c r="G9" s="352" t="s">
        <v>252</v>
      </c>
      <c r="H9" s="352" t="s">
        <v>253</v>
      </c>
      <c r="I9" s="352" t="s">
        <v>254</v>
      </c>
      <c r="J9" s="352" t="s">
        <v>249</v>
      </c>
      <c r="K9" s="352" t="s">
        <v>237</v>
      </c>
      <c r="L9" s="352" t="s">
        <v>46</v>
      </c>
      <c r="M9" s="352" t="s">
        <v>47</v>
      </c>
      <c r="N9" s="352" t="s">
        <v>35</v>
      </c>
      <c r="O9" s="352"/>
      <c r="P9" s="352"/>
      <c r="Q9" s="352" t="s">
        <v>170</v>
      </c>
      <c r="R9" s="352" t="s">
        <v>157</v>
      </c>
      <c r="S9" s="352" t="s">
        <v>176</v>
      </c>
      <c r="T9" s="352" t="s">
        <v>177</v>
      </c>
      <c r="U9" s="352" t="s">
        <v>178</v>
      </c>
      <c r="V9" s="352" t="s">
        <v>179</v>
      </c>
      <c r="W9" s="352" t="s">
        <v>180</v>
      </c>
      <c r="X9" s="352" t="s">
        <v>181</v>
      </c>
      <c r="Y9" s="352" t="s">
        <v>182</v>
      </c>
      <c r="Z9" s="352" t="s">
        <v>28</v>
      </c>
      <c r="AA9" s="352" t="s">
        <v>183</v>
      </c>
      <c r="AB9" s="352" t="s">
        <v>184</v>
      </c>
      <c r="AC9" s="172"/>
      <c r="AD9" s="352" t="s">
        <v>185</v>
      </c>
      <c r="AE9" s="209"/>
      <c r="AF9" s="352" t="s">
        <v>186</v>
      </c>
      <c r="AG9" s="352" t="s">
        <v>187</v>
      </c>
      <c r="AH9" s="352" t="s">
        <v>188</v>
      </c>
      <c r="AI9" s="260" t="s">
        <v>645</v>
      </c>
      <c r="AJ9" s="352" t="s">
        <v>3</v>
      </c>
      <c r="AK9" s="352"/>
      <c r="AL9" s="352"/>
      <c r="AM9" s="352" t="s">
        <v>776</v>
      </c>
      <c r="AN9" s="352" t="s">
        <v>159</v>
      </c>
      <c r="AO9" s="352" t="s">
        <v>160</v>
      </c>
      <c r="AP9" s="347" t="s">
        <v>937</v>
      </c>
      <c r="AQ9" s="352" t="s">
        <v>693</v>
      </c>
      <c r="AR9" s="352" t="s">
        <v>36</v>
      </c>
      <c r="AS9" s="352" t="s">
        <v>37</v>
      </c>
      <c r="AT9" s="352" t="s">
        <v>162</v>
      </c>
      <c r="AU9" s="350" t="s">
        <v>851</v>
      </c>
      <c r="AV9" s="350" t="s">
        <v>230</v>
      </c>
      <c r="AW9" s="350" t="s">
        <v>233</v>
      </c>
      <c r="AX9" s="347" t="s">
        <v>667</v>
      </c>
      <c r="AY9" s="347" t="s">
        <v>668</v>
      </c>
      <c r="AZ9" s="347" t="s">
        <v>669</v>
      </c>
      <c r="BA9" s="347" t="s">
        <v>164</v>
      </c>
      <c r="BB9" s="347" t="s">
        <v>32</v>
      </c>
      <c r="BC9" s="347" t="s">
        <v>670</v>
      </c>
      <c r="BD9" s="347" t="s">
        <v>167</v>
      </c>
      <c r="BE9" s="347" t="s">
        <v>671</v>
      </c>
      <c r="BF9" s="347" t="s">
        <v>672</v>
      </c>
      <c r="BG9" s="350" t="s">
        <v>850</v>
      </c>
      <c r="BH9" s="350" t="s">
        <v>230</v>
      </c>
      <c r="BI9" s="350" t="s">
        <v>233</v>
      </c>
      <c r="BJ9" s="347" t="s">
        <v>667</v>
      </c>
      <c r="BK9" s="347" t="s">
        <v>668</v>
      </c>
      <c r="BL9" s="347" t="s">
        <v>669</v>
      </c>
      <c r="BM9" s="347" t="s">
        <v>164</v>
      </c>
      <c r="BN9" s="347" t="s">
        <v>32</v>
      </c>
      <c r="BO9" s="347" t="s">
        <v>670</v>
      </c>
      <c r="BP9" s="347" t="s">
        <v>167</v>
      </c>
      <c r="BQ9" s="347" t="s">
        <v>671</v>
      </c>
      <c r="BR9" s="347" t="s">
        <v>672</v>
      </c>
      <c r="BS9" s="350" t="s">
        <v>849</v>
      </c>
      <c r="BT9" s="350" t="s">
        <v>230</v>
      </c>
      <c r="BU9" s="350" t="s">
        <v>233</v>
      </c>
      <c r="BV9" s="347" t="s">
        <v>667</v>
      </c>
      <c r="BW9" s="347" t="s">
        <v>668</v>
      </c>
      <c r="BX9" s="347" t="s">
        <v>669</v>
      </c>
      <c r="BY9" s="347" t="s">
        <v>164</v>
      </c>
      <c r="BZ9" s="347" t="s">
        <v>32</v>
      </c>
      <c r="CA9" s="347" t="s">
        <v>670</v>
      </c>
      <c r="CB9" s="347" t="s">
        <v>167</v>
      </c>
      <c r="CC9" s="347" t="s">
        <v>671</v>
      </c>
      <c r="CD9" s="347" t="s">
        <v>672</v>
      </c>
      <c r="CL9" s="366" t="s">
        <v>154</v>
      </c>
      <c r="CM9" s="366"/>
      <c r="CN9" s="366"/>
      <c r="CZ9" s="365"/>
      <c r="DA9" s="365"/>
      <c r="DB9" s="164" t="s">
        <v>15</v>
      </c>
      <c r="DC9" s="164" t="s">
        <v>150</v>
      </c>
      <c r="DD9" s="164" t="s">
        <v>152</v>
      </c>
      <c r="DE9" s="164">
        <v>1</v>
      </c>
      <c r="DF9" s="164">
        <v>0</v>
      </c>
    </row>
    <row r="10" spans="1:110" ht="33.75" customHeight="1" x14ac:dyDescent="0.25">
      <c r="A10" s="352"/>
      <c r="B10" s="352"/>
      <c r="C10" s="352"/>
      <c r="D10" s="352"/>
      <c r="E10" s="352"/>
      <c r="F10" s="352"/>
      <c r="G10" s="352"/>
      <c r="H10" s="352"/>
      <c r="I10" s="352"/>
      <c r="J10" s="352"/>
      <c r="K10" s="352"/>
      <c r="L10" s="352"/>
      <c r="M10" s="352"/>
      <c r="N10" s="209" t="s">
        <v>4</v>
      </c>
      <c r="O10" s="209" t="s">
        <v>5</v>
      </c>
      <c r="P10" s="209" t="s">
        <v>6</v>
      </c>
      <c r="Q10" s="352"/>
      <c r="R10" s="352"/>
      <c r="S10" s="352"/>
      <c r="T10" s="352" t="s">
        <v>171</v>
      </c>
      <c r="U10" s="352" t="s">
        <v>56</v>
      </c>
      <c r="V10" s="352" t="s">
        <v>172</v>
      </c>
      <c r="W10" s="352" t="s">
        <v>173</v>
      </c>
      <c r="X10" s="352" t="s">
        <v>174</v>
      </c>
      <c r="Y10" s="352" t="s">
        <v>175</v>
      </c>
      <c r="Z10" s="352"/>
      <c r="AA10" s="352"/>
      <c r="AB10" s="352"/>
      <c r="AC10" s="172"/>
      <c r="AD10" s="352"/>
      <c r="AE10" s="209" t="s">
        <v>573</v>
      </c>
      <c r="AF10" s="352"/>
      <c r="AG10" s="352"/>
      <c r="AH10" s="352"/>
      <c r="AI10" s="260" t="s">
        <v>652</v>
      </c>
      <c r="AJ10" s="209" t="s">
        <v>4</v>
      </c>
      <c r="AK10" s="209" t="s">
        <v>5</v>
      </c>
      <c r="AL10" s="209" t="s">
        <v>6</v>
      </c>
      <c r="AM10" s="352"/>
      <c r="AN10" s="352"/>
      <c r="AO10" s="352"/>
      <c r="AP10" s="349"/>
      <c r="AQ10" s="352"/>
      <c r="AR10" s="352"/>
      <c r="AS10" s="352"/>
      <c r="AT10" s="352"/>
      <c r="AU10" s="350"/>
      <c r="AV10" s="350"/>
      <c r="AW10" s="350"/>
      <c r="AX10" s="349"/>
      <c r="AY10" s="349"/>
      <c r="AZ10" s="349"/>
      <c r="BA10" s="349"/>
      <c r="BB10" s="349"/>
      <c r="BC10" s="349"/>
      <c r="BD10" s="348"/>
      <c r="BE10" s="349"/>
      <c r="BF10" s="349"/>
      <c r="BG10" s="350"/>
      <c r="BH10" s="350"/>
      <c r="BI10" s="350"/>
      <c r="BJ10" s="349"/>
      <c r="BK10" s="349"/>
      <c r="BL10" s="349"/>
      <c r="BM10" s="349"/>
      <c r="BN10" s="349"/>
      <c r="BO10" s="349"/>
      <c r="BP10" s="348"/>
      <c r="BQ10" s="349"/>
      <c r="BR10" s="349"/>
      <c r="BS10" s="350"/>
      <c r="BT10" s="350"/>
      <c r="BU10" s="350"/>
      <c r="BV10" s="349"/>
      <c r="BW10" s="349"/>
      <c r="BX10" s="349"/>
      <c r="BY10" s="349"/>
      <c r="BZ10" s="349"/>
      <c r="CA10" s="349"/>
      <c r="CB10" s="348"/>
      <c r="CC10" s="349"/>
      <c r="CD10" s="349"/>
      <c r="CF10" s="165" t="s">
        <v>138</v>
      </c>
      <c r="CG10" s="165" t="s">
        <v>139</v>
      </c>
      <c r="CK10" s="165" t="s">
        <v>138</v>
      </c>
      <c r="CL10" s="165" t="s">
        <v>138</v>
      </c>
      <c r="CM10" s="165" t="s">
        <v>139</v>
      </c>
      <c r="CN10" s="165" t="s">
        <v>139</v>
      </c>
      <c r="CZ10" s="229"/>
      <c r="DA10" s="229"/>
      <c r="DB10" s="166" t="s">
        <v>142</v>
      </c>
      <c r="DC10" s="166" t="s">
        <v>153</v>
      </c>
      <c r="DD10" s="166" t="s">
        <v>153</v>
      </c>
      <c r="DE10" s="229"/>
      <c r="DF10" s="229"/>
    </row>
    <row r="11" spans="1:110" s="223" customFormat="1" ht="404.25" customHeight="1" x14ac:dyDescent="0.25">
      <c r="A11" s="356" t="s">
        <v>604</v>
      </c>
      <c r="B11" s="367" t="s">
        <v>27</v>
      </c>
      <c r="C11" s="370" t="s">
        <v>605</v>
      </c>
      <c r="D11" s="371" t="s">
        <v>890</v>
      </c>
      <c r="E11" s="372" t="s">
        <v>891</v>
      </c>
      <c r="F11" s="367" t="s">
        <v>893</v>
      </c>
      <c r="G11" s="367" t="s">
        <v>893</v>
      </c>
      <c r="H11" s="367" t="s">
        <v>893</v>
      </c>
      <c r="I11" s="367" t="s">
        <v>893</v>
      </c>
      <c r="J11" s="372" t="s">
        <v>892</v>
      </c>
      <c r="K11" s="356" t="s">
        <v>690</v>
      </c>
      <c r="L11" s="372" t="s">
        <v>895</v>
      </c>
      <c r="M11" s="371" t="s">
        <v>894</v>
      </c>
      <c r="N11" s="356" t="s">
        <v>7</v>
      </c>
      <c r="O11" s="356" t="s">
        <v>15</v>
      </c>
      <c r="P11" s="357" t="str">
        <f>INDEX(Validacion!$C$15:$G$19,'Mapa de riesgo '!CF11:CF13,'Mapa de riesgo '!CG11:CG13)</f>
        <v>Extrema</v>
      </c>
      <c r="Q11" s="244" t="s">
        <v>900</v>
      </c>
      <c r="R11" s="174" t="s">
        <v>158</v>
      </c>
      <c r="S11" s="174" t="s">
        <v>58</v>
      </c>
      <c r="T11" s="174" t="s">
        <v>59</v>
      </c>
      <c r="U11" s="174" t="s">
        <v>60</v>
      </c>
      <c r="V11" s="174" t="s">
        <v>61</v>
      </c>
      <c r="W11" s="174" t="s">
        <v>62</v>
      </c>
      <c r="X11" s="174" t="s">
        <v>75</v>
      </c>
      <c r="Y11" s="174" t="s">
        <v>63</v>
      </c>
      <c r="Z11" s="203">
        <f t="shared" ref="Z11:Z19" si="0">IF(S11="Asignado",15,0)+IF(T11="Adecuado",15,0)+IF(U11="Oportuna",15,0)+IF(V11="Prevenir",15,IF(V11="Detectar",10,0))+IF(W11="Confiable",15,0)+IF(X11="Se investigan y resuelven oportunamente",15,0)+IF(Y11="Completa",10,IF(Y11="Incompleta",5,0))</f>
        <v>100</v>
      </c>
      <c r="AA11" s="205" t="str">
        <f>IF(Z11&gt;=96,"Fuerte",IF(OR(Z11=95,Z11&gt;=86),"Moderado","Débil"))</f>
        <v>Fuerte</v>
      </c>
      <c r="AB11" s="206" t="s">
        <v>141</v>
      </c>
      <c r="AC11" s="175">
        <f t="shared" ref="AC11:AC19" si="1">IF(AA11="Fuerte",100,IF(AA11="Moderado",50,0))+IF(AB11="Fuerte",100,IF(AB11="Moderado",50,0))</f>
        <v>200</v>
      </c>
      <c r="AD11" s="176" t="str">
        <f>IF(AND(AA11="Moderado",AB11="Moderado",AC11=100),"Moderado",IF(AC11=200,"Fuerte",IF(OR(AC11=150,),"Moderado","Débil")))</f>
        <v>Fuerte</v>
      </c>
      <c r="AE11" s="359">
        <f>(IF(AD11="Fuerte",100,IF(AD11="Moderado",50,0))+IF(AD12="Fuerte",100,IF(AD12="Moderado",50,0))+(IF(AD13="Fuerte",100,IF(AD13="Moderado",50,0)))/3)</f>
        <v>166.66666666666666</v>
      </c>
      <c r="AF11" s="358" t="str">
        <f>IF(AE11&gt;=100,"Fuerte",IF(OR(AE11=99,AE11&gt;=50),"Moderado","Débil"))</f>
        <v>Fuerte</v>
      </c>
      <c r="AG11" s="355" t="s">
        <v>150</v>
      </c>
      <c r="AH11" s="355" t="s">
        <v>150</v>
      </c>
      <c r="AI11" s="357" t="s">
        <v>657</v>
      </c>
      <c r="AJ11" s="357" t="s">
        <v>9</v>
      </c>
      <c r="AK11" s="357" t="s">
        <v>17</v>
      </c>
      <c r="AL11" s="357" t="str">
        <f>INDEX(Validacion!$C$15:$G$19,'Mapa de riesgo '!CK11:CK13,'Mapa de riesgo '!CM11:CM13)</f>
        <v>Baja</v>
      </c>
      <c r="AM11" s="375" t="s">
        <v>155</v>
      </c>
      <c r="AN11" s="246" t="s">
        <v>904</v>
      </c>
      <c r="AO11" s="246" t="s">
        <v>905</v>
      </c>
      <c r="AP11" s="189" t="s">
        <v>906</v>
      </c>
      <c r="AQ11" s="246" t="s">
        <v>907</v>
      </c>
      <c r="AR11" s="247">
        <v>43832</v>
      </c>
      <c r="AS11" s="247">
        <v>44196</v>
      </c>
      <c r="AT11" s="246" t="s">
        <v>908</v>
      </c>
      <c r="AU11" s="246" t="s">
        <v>909</v>
      </c>
      <c r="AV11" s="248" t="s">
        <v>910</v>
      </c>
      <c r="AW11" s="249" t="s">
        <v>911</v>
      </c>
      <c r="AX11" s="230"/>
      <c r="AY11" s="230"/>
      <c r="AZ11" s="230"/>
      <c r="BA11" s="230"/>
      <c r="BB11" s="192"/>
      <c r="BC11" s="230" t="s">
        <v>938</v>
      </c>
      <c r="BD11" s="230" t="s">
        <v>599</v>
      </c>
      <c r="BE11" s="230"/>
      <c r="BF11" s="230"/>
      <c r="BG11" s="194" t="s">
        <v>939</v>
      </c>
      <c r="BH11" s="257" t="s">
        <v>940</v>
      </c>
      <c r="BI11" s="249" t="s">
        <v>941</v>
      </c>
      <c r="BJ11" s="230" t="s">
        <v>19</v>
      </c>
      <c r="BK11" s="230" t="s">
        <v>953</v>
      </c>
      <c r="BL11" s="230" t="s">
        <v>678</v>
      </c>
      <c r="BM11" s="230" t="s">
        <v>679</v>
      </c>
      <c r="BN11" s="192">
        <v>44124</v>
      </c>
      <c r="BO11" s="230" t="s">
        <v>957</v>
      </c>
      <c r="BP11" s="230" t="s">
        <v>599</v>
      </c>
      <c r="BQ11" s="230" t="s">
        <v>893</v>
      </c>
      <c r="BR11" s="230" t="s">
        <v>893</v>
      </c>
      <c r="BS11" s="210" t="s">
        <v>962</v>
      </c>
      <c r="BT11" s="273" t="s">
        <v>960</v>
      </c>
      <c r="BU11" s="275" t="s">
        <v>963</v>
      </c>
      <c r="BV11" s="272" t="s">
        <v>19</v>
      </c>
      <c r="BW11" s="272"/>
      <c r="BX11" s="272" t="s">
        <v>678</v>
      </c>
      <c r="BY11" s="272" t="s">
        <v>679</v>
      </c>
      <c r="BZ11" s="276">
        <v>44217</v>
      </c>
      <c r="CA11" s="272"/>
      <c r="CB11" s="272" t="s">
        <v>599</v>
      </c>
      <c r="CC11" s="272"/>
      <c r="CD11" s="272"/>
      <c r="CF11" s="356">
        <f>VLOOKUP(N11,Validacion!$I$15:$M$19,2,FALSE)</f>
        <v>5</v>
      </c>
      <c r="CG11" s="356">
        <f>VLOOKUP(O11,Validacion!$I$23:$J$27,2,FALSE)</f>
        <v>3</v>
      </c>
      <c r="CK11" s="367">
        <f>VLOOKUP($AJ11,Validacion!$I$15:$M$19,2,FALSE)</f>
        <v>3</v>
      </c>
      <c r="CL11" s="367"/>
      <c r="CM11" s="367">
        <f>VLOOKUP($AK11,Validacion!$I$23:$J$27,2,FALSE)</f>
        <v>1</v>
      </c>
      <c r="CN11" s="376"/>
    </row>
    <row r="12" spans="1:110" s="223" customFormat="1" ht="408.75" customHeight="1" x14ac:dyDescent="0.25">
      <c r="A12" s="356"/>
      <c r="B12" s="368"/>
      <c r="C12" s="370"/>
      <c r="D12" s="371"/>
      <c r="E12" s="373"/>
      <c r="F12" s="368"/>
      <c r="G12" s="368"/>
      <c r="H12" s="368"/>
      <c r="I12" s="368"/>
      <c r="J12" s="373"/>
      <c r="K12" s="356"/>
      <c r="L12" s="373"/>
      <c r="M12" s="371"/>
      <c r="N12" s="356"/>
      <c r="O12" s="356"/>
      <c r="P12" s="357"/>
      <c r="Q12" s="245" t="s">
        <v>901</v>
      </c>
      <c r="R12" s="174" t="s">
        <v>158</v>
      </c>
      <c r="S12" s="174" t="s">
        <v>58</v>
      </c>
      <c r="T12" s="174" t="s">
        <v>59</v>
      </c>
      <c r="U12" s="174" t="s">
        <v>60</v>
      </c>
      <c r="V12" s="174" t="s">
        <v>61</v>
      </c>
      <c r="W12" s="174" t="s">
        <v>62</v>
      </c>
      <c r="X12" s="174" t="s">
        <v>75</v>
      </c>
      <c r="Y12" s="174" t="s">
        <v>63</v>
      </c>
      <c r="Z12" s="203">
        <f t="shared" si="0"/>
        <v>100</v>
      </c>
      <c r="AA12" s="205" t="str">
        <f t="shared" ref="AA12:AA13" si="2">IF(Z12&gt;=96,"Fuerte",IF(OR(Z12=95,Z12&gt;=86),"Moderado","Débil"))</f>
        <v>Fuerte</v>
      </c>
      <c r="AB12" s="206" t="s">
        <v>15</v>
      </c>
      <c r="AC12" s="175">
        <f t="shared" si="1"/>
        <v>150</v>
      </c>
      <c r="AD12" s="176" t="str">
        <f t="shared" ref="AD12:AD13" si="3">IF(AND(AA12="Moderado",AB12="Moderado",AC12=100),"Moderado",IF(AC12=200,"Fuerte",IF(OR(AC12=150,),"Moderado","Débil")))</f>
        <v>Moderado</v>
      </c>
      <c r="AE12" s="359"/>
      <c r="AF12" s="358"/>
      <c r="AG12" s="355"/>
      <c r="AH12" s="355"/>
      <c r="AI12" s="357"/>
      <c r="AJ12" s="357"/>
      <c r="AK12" s="357"/>
      <c r="AL12" s="357"/>
      <c r="AM12" s="375"/>
      <c r="AN12" s="252" t="s">
        <v>917</v>
      </c>
      <c r="AO12" s="252" t="s">
        <v>918</v>
      </c>
      <c r="AP12" s="252" t="s">
        <v>918</v>
      </c>
      <c r="AQ12" s="253" t="s">
        <v>919</v>
      </c>
      <c r="AR12" s="254">
        <v>43832</v>
      </c>
      <c r="AS12" s="254">
        <v>44196</v>
      </c>
      <c r="AT12" s="252" t="s">
        <v>920</v>
      </c>
      <c r="AU12" s="252" t="s">
        <v>921</v>
      </c>
      <c r="AV12" s="189" t="s">
        <v>922</v>
      </c>
      <c r="AW12" s="255" t="s">
        <v>923</v>
      </c>
      <c r="AX12" s="230"/>
      <c r="AY12" s="230"/>
      <c r="AZ12" s="230"/>
      <c r="BA12" s="230"/>
      <c r="BB12" s="192"/>
      <c r="BC12" s="230" t="s">
        <v>938</v>
      </c>
      <c r="BD12" s="230" t="s">
        <v>599</v>
      </c>
      <c r="BE12" s="230"/>
      <c r="BF12" s="230"/>
      <c r="BG12" s="189" t="s">
        <v>942</v>
      </c>
      <c r="BH12" s="257" t="s">
        <v>943</v>
      </c>
      <c r="BI12" s="255" t="s">
        <v>944</v>
      </c>
      <c r="BJ12" s="230" t="s">
        <v>19</v>
      </c>
      <c r="BK12" s="230" t="s">
        <v>953</v>
      </c>
      <c r="BL12" s="230" t="s">
        <v>678</v>
      </c>
      <c r="BM12" s="230" t="s">
        <v>679</v>
      </c>
      <c r="BN12" s="192">
        <v>44124</v>
      </c>
      <c r="BO12" s="230" t="s">
        <v>954</v>
      </c>
      <c r="BP12" s="230" t="s">
        <v>599</v>
      </c>
      <c r="BQ12" s="230" t="s">
        <v>893</v>
      </c>
      <c r="BR12" s="230" t="s">
        <v>893</v>
      </c>
      <c r="BS12" s="263" t="s">
        <v>964</v>
      </c>
      <c r="BT12" s="273" t="s">
        <v>960</v>
      </c>
      <c r="BU12" s="275" t="s">
        <v>965</v>
      </c>
      <c r="BV12" s="272" t="s">
        <v>19</v>
      </c>
      <c r="BW12" s="272"/>
      <c r="BX12" s="272" t="s">
        <v>678</v>
      </c>
      <c r="BY12" s="272" t="s">
        <v>679</v>
      </c>
      <c r="BZ12" s="276">
        <v>44217</v>
      </c>
      <c r="CA12" s="272"/>
      <c r="CB12" s="272" t="s">
        <v>599</v>
      </c>
      <c r="CC12" s="272"/>
      <c r="CD12" s="272"/>
      <c r="CF12" s="356"/>
      <c r="CG12" s="356"/>
      <c r="CK12" s="368"/>
      <c r="CL12" s="368"/>
      <c r="CM12" s="368"/>
      <c r="CN12" s="376"/>
    </row>
    <row r="13" spans="1:110" s="223" customFormat="1" ht="255" customHeight="1" x14ac:dyDescent="0.25">
      <c r="A13" s="356"/>
      <c r="B13" s="369"/>
      <c r="C13" s="370"/>
      <c r="D13" s="371"/>
      <c r="E13" s="374"/>
      <c r="F13" s="369"/>
      <c r="G13" s="369"/>
      <c r="H13" s="369"/>
      <c r="I13" s="369"/>
      <c r="J13" s="374"/>
      <c r="K13" s="356"/>
      <c r="L13" s="374"/>
      <c r="M13" s="371"/>
      <c r="N13" s="356"/>
      <c r="O13" s="356"/>
      <c r="P13" s="357"/>
      <c r="Q13" s="210"/>
      <c r="R13" s="174" t="s">
        <v>158</v>
      </c>
      <c r="S13" s="174" t="s">
        <v>58</v>
      </c>
      <c r="T13" s="174" t="s">
        <v>59</v>
      </c>
      <c r="U13" s="174" t="s">
        <v>60</v>
      </c>
      <c r="V13" s="174" t="s">
        <v>61</v>
      </c>
      <c r="W13" s="174" t="s">
        <v>62</v>
      </c>
      <c r="X13" s="174" t="s">
        <v>75</v>
      </c>
      <c r="Y13" s="174" t="s">
        <v>63</v>
      </c>
      <c r="Z13" s="203">
        <f t="shared" si="0"/>
        <v>100</v>
      </c>
      <c r="AA13" s="205" t="str">
        <f t="shared" si="2"/>
        <v>Fuerte</v>
      </c>
      <c r="AB13" s="206" t="s">
        <v>15</v>
      </c>
      <c r="AC13" s="175">
        <f t="shared" si="1"/>
        <v>150</v>
      </c>
      <c r="AD13" s="176" t="str">
        <f t="shared" si="3"/>
        <v>Moderado</v>
      </c>
      <c r="AE13" s="359"/>
      <c r="AF13" s="358"/>
      <c r="AG13" s="355"/>
      <c r="AH13" s="355"/>
      <c r="AI13" s="357"/>
      <c r="AJ13" s="357"/>
      <c r="AK13" s="357"/>
      <c r="AL13" s="357"/>
      <c r="AM13" s="375"/>
      <c r="AN13" s="250" t="s">
        <v>912</v>
      </c>
      <c r="AO13" s="246" t="s">
        <v>913</v>
      </c>
      <c r="AP13" s="246" t="s">
        <v>914</v>
      </c>
      <c r="AQ13" s="246" t="s">
        <v>915</v>
      </c>
      <c r="AR13" s="251">
        <v>44075</v>
      </c>
      <c r="AS13" s="247">
        <v>44196</v>
      </c>
      <c r="AT13" s="250" t="s">
        <v>916</v>
      </c>
      <c r="AU13" s="187" t="s">
        <v>893</v>
      </c>
      <c r="AV13" s="256" t="s">
        <v>893</v>
      </c>
      <c r="AW13" s="255" t="s">
        <v>893</v>
      </c>
      <c r="AX13" s="210"/>
      <c r="AY13" s="210"/>
      <c r="AZ13" s="210"/>
      <c r="BA13" s="210"/>
      <c r="BB13" s="210"/>
      <c r="BC13" s="230" t="s">
        <v>938</v>
      </c>
      <c r="BD13" s="241" t="s">
        <v>599</v>
      </c>
      <c r="BE13" s="210"/>
      <c r="BF13" s="210"/>
      <c r="BG13" s="210" t="s">
        <v>945</v>
      </c>
      <c r="BH13" s="241" t="s">
        <v>893</v>
      </c>
      <c r="BI13" s="241" t="s">
        <v>893</v>
      </c>
      <c r="BJ13" s="210"/>
      <c r="BK13" s="210"/>
      <c r="BL13" s="210"/>
      <c r="BM13" s="210"/>
      <c r="BN13" s="210"/>
      <c r="BO13" s="210"/>
      <c r="BP13" s="210"/>
      <c r="BQ13" s="210"/>
      <c r="BR13" s="210"/>
      <c r="BS13" s="210"/>
      <c r="BT13" s="210"/>
      <c r="BU13" s="275"/>
      <c r="BV13" s="264"/>
      <c r="BW13" s="264"/>
      <c r="BX13" s="264"/>
      <c r="BY13" s="264"/>
      <c r="BZ13" s="264"/>
      <c r="CA13" s="264"/>
      <c r="CB13" s="264"/>
      <c r="CC13" s="264"/>
      <c r="CD13" s="264"/>
      <c r="CF13" s="356"/>
      <c r="CG13" s="356"/>
      <c r="CK13" s="368"/>
      <c r="CL13" s="368"/>
      <c r="CM13" s="368"/>
      <c r="CN13" s="376"/>
    </row>
    <row r="14" spans="1:110" s="223" customFormat="1" ht="254.45" customHeight="1" x14ac:dyDescent="0.25">
      <c r="A14" s="356" t="s">
        <v>604</v>
      </c>
      <c r="B14" s="367" t="s">
        <v>27</v>
      </c>
      <c r="C14" s="370" t="s">
        <v>605</v>
      </c>
      <c r="D14" s="371" t="s">
        <v>890</v>
      </c>
      <c r="E14" s="372" t="s">
        <v>896</v>
      </c>
      <c r="F14" s="367" t="s">
        <v>893</v>
      </c>
      <c r="G14" s="367" t="s">
        <v>893</v>
      </c>
      <c r="H14" s="367" t="s">
        <v>893</v>
      </c>
      <c r="I14" s="367" t="s">
        <v>893</v>
      </c>
      <c r="J14" s="372" t="s">
        <v>897</v>
      </c>
      <c r="K14" s="356" t="s">
        <v>690</v>
      </c>
      <c r="L14" s="372" t="s">
        <v>898</v>
      </c>
      <c r="M14" s="372" t="s">
        <v>899</v>
      </c>
      <c r="N14" s="356" t="s">
        <v>7</v>
      </c>
      <c r="O14" s="356" t="s">
        <v>13</v>
      </c>
      <c r="P14" s="357" t="str">
        <f>INDEX(Validacion!$C$15:$G$19,'Mapa de riesgo '!CF14:CF16,'Mapa de riesgo '!CG14:CG16)</f>
        <v>Extrema</v>
      </c>
      <c r="Q14" s="243" t="s">
        <v>902</v>
      </c>
      <c r="R14" s="174" t="s">
        <v>158</v>
      </c>
      <c r="S14" s="174" t="s">
        <v>58</v>
      </c>
      <c r="T14" s="174" t="s">
        <v>59</v>
      </c>
      <c r="U14" s="174" t="s">
        <v>60</v>
      </c>
      <c r="V14" s="174" t="s">
        <v>61</v>
      </c>
      <c r="W14" s="174" t="s">
        <v>62</v>
      </c>
      <c r="X14" s="174" t="s">
        <v>75</v>
      </c>
      <c r="Y14" s="174" t="s">
        <v>63</v>
      </c>
      <c r="Z14" s="203">
        <f t="shared" si="0"/>
        <v>100</v>
      </c>
      <c r="AA14" s="205" t="str">
        <f t="shared" ref="AA14:AA19" si="4">IF(Z14&gt;=96,"Fuerte",IF(OR(Z14=95,Z14&gt;=86),"Moderado","Débil"))</f>
        <v>Fuerte</v>
      </c>
      <c r="AB14" s="206" t="s">
        <v>133</v>
      </c>
      <c r="AC14" s="175">
        <f t="shared" si="1"/>
        <v>100</v>
      </c>
      <c r="AD14" s="176" t="str">
        <f t="shared" ref="AD14:AD19" si="5">IF(AND(AA14="Moderado",AB14="Moderado",AC14=100),"Moderado",IF(AC14=200,"Fuerte",IF(OR(AC14=150,),"Moderado","Débil")))</f>
        <v>Débil</v>
      </c>
      <c r="AE14" s="359">
        <f>(IF(AD14="Fuerte",100,IF(AD14="Moderado",50,0))+IF(AD15="Fuerte",100,IF(AD15="Moderado",50,0))+(IF(AD16="Fuerte",100,IF(AD16="Moderado",50,0)))/3)</f>
        <v>116.66666666666667</v>
      </c>
      <c r="AF14" s="358" t="str">
        <f>IF(AE14&gt;=100,"Fuerte",IF(OR(AE14=99,AE14&gt;=50),"Moderado","Débil"))</f>
        <v>Fuerte</v>
      </c>
      <c r="AG14" s="355"/>
      <c r="AH14" s="355"/>
      <c r="AI14" s="357" t="s">
        <v>657</v>
      </c>
      <c r="AJ14" s="357" t="s">
        <v>9</v>
      </c>
      <c r="AK14" s="357" t="s">
        <v>15</v>
      </c>
      <c r="AL14" s="357" t="str">
        <f>INDEX(Validacion!$C$15:$G$19,'Mapa de riesgo '!CK14:CK16,'Mapa de riesgo '!CM14:CM16)</f>
        <v>Alta</v>
      </c>
      <c r="AM14" s="375" t="s">
        <v>229</v>
      </c>
      <c r="AN14" s="246" t="s">
        <v>924</v>
      </c>
      <c r="AO14" s="246" t="s">
        <v>925</v>
      </c>
      <c r="AP14" s="188" t="s">
        <v>925</v>
      </c>
      <c r="AQ14" s="246" t="s">
        <v>926</v>
      </c>
      <c r="AR14" s="247">
        <v>43832</v>
      </c>
      <c r="AS14" s="247">
        <v>44196</v>
      </c>
      <c r="AT14" s="246" t="s">
        <v>927</v>
      </c>
      <c r="AU14" s="246" t="s">
        <v>928</v>
      </c>
      <c r="AV14" s="246" t="s">
        <v>929</v>
      </c>
      <c r="AW14" s="246" t="s">
        <v>930</v>
      </c>
      <c r="AX14" s="210"/>
      <c r="AY14" s="210"/>
      <c r="AZ14" s="210"/>
      <c r="BA14" s="210"/>
      <c r="BB14" s="210"/>
      <c r="BC14" s="230" t="s">
        <v>938</v>
      </c>
      <c r="BD14" s="210"/>
      <c r="BE14" s="210"/>
      <c r="BF14" s="210"/>
      <c r="BG14" s="257" t="s">
        <v>946</v>
      </c>
      <c r="BH14" s="257" t="s">
        <v>947</v>
      </c>
      <c r="BI14" s="246" t="s">
        <v>948</v>
      </c>
      <c r="BJ14" s="210" t="s">
        <v>19</v>
      </c>
      <c r="BK14" s="230" t="s">
        <v>953</v>
      </c>
      <c r="BL14" s="210" t="s">
        <v>678</v>
      </c>
      <c r="BM14" s="210" t="s">
        <v>679</v>
      </c>
      <c r="BN14" s="192">
        <v>44124</v>
      </c>
      <c r="BO14" s="210" t="s">
        <v>956</v>
      </c>
      <c r="BP14" s="210" t="s">
        <v>599</v>
      </c>
      <c r="BQ14" s="230" t="s">
        <v>893</v>
      </c>
      <c r="BR14" s="230" t="s">
        <v>893</v>
      </c>
      <c r="BS14" s="210" t="s">
        <v>966</v>
      </c>
      <c r="BT14" s="273" t="s">
        <v>961</v>
      </c>
      <c r="BU14" s="275">
        <v>1</v>
      </c>
      <c r="BV14" s="264" t="s">
        <v>19</v>
      </c>
      <c r="BW14" s="264" t="s">
        <v>969</v>
      </c>
      <c r="BX14" s="264" t="s">
        <v>681</v>
      </c>
      <c r="BY14" s="264" t="s">
        <v>679</v>
      </c>
      <c r="BZ14" s="276">
        <v>44217</v>
      </c>
      <c r="CA14" s="264" t="s">
        <v>968</v>
      </c>
      <c r="CB14" s="264" t="s">
        <v>599</v>
      </c>
      <c r="CC14" s="264"/>
      <c r="CD14" s="264"/>
      <c r="CF14" s="356">
        <f>VLOOKUP(N14,Validacion!$I$15:$M$19,2,FALSE)</f>
        <v>5</v>
      </c>
      <c r="CG14" s="356">
        <f>VLOOKUP(O14,Validacion!$I$23:$J$27,2,FALSE)</f>
        <v>5</v>
      </c>
      <c r="CK14" s="367">
        <f>VLOOKUP($AJ14,Validacion!$I$15:$M$19,2,FALSE)</f>
        <v>3</v>
      </c>
      <c r="CL14" s="356"/>
      <c r="CM14" s="367">
        <f>VLOOKUP($AK14,Validacion!$I$23:$J$27,2,FALSE)</f>
        <v>3</v>
      </c>
      <c r="CN14" s="356"/>
    </row>
    <row r="15" spans="1:110" s="223" customFormat="1" ht="324.75" customHeight="1" x14ac:dyDescent="0.25">
      <c r="A15" s="356"/>
      <c r="B15" s="368"/>
      <c r="C15" s="370"/>
      <c r="D15" s="371"/>
      <c r="E15" s="373"/>
      <c r="F15" s="368"/>
      <c r="G15" s="368"/>
      <c r="H15" s="368"/>
      <c r="I15" s="368"/>
      <c r="J15" s="373"/>
      <c r="K15" s="356"/>
      <c r="L15" s="373"/>
      <c r="M15" s="373"/>
      <c r="N15" s="356"/>
      <c r="O15" s="356"/>
      <c r="P15" s="357"/>
      <c r="Q15" s="244" t="s">
        <v>903</v>
      </c>
      <c r="R15" s="174" t="s">
        <v>158</v>
      </c>
      <c r="S15" s="174" t="s">
        <v>58</v>
      </c>
      <c r="T15" s="174" t="s">
        <v>59</v>
      </c>
      <c r="U15" s="174" t="s">
        <v>60</v>
      </c>
      <c r="V15" s="174" t="s">
        <v>61</v>
      </c>
      <c r="W15" s="174" t="s">
        <v>62</v>
      </c>
      <c r="X15" s="174" t="s">
        <v>75</v>
      </c>
      <c r="Y15" s="174" t="s">
        <v>63</v>
      </c>
      <c r="Z15" s="203">
        <f t="shared" si="0"/>
        <v>100</v>
      </c>
      <c r="AA15" s="205" t="str">
        <f t="shared" si="4"/>
        <v>Fuerte</v>
      </c>
      <c r="AB15" s="206" t="s">
        <v>141</v>
      </c>
      <c r="AC15" s="175">
        <f t="shared" si="1"/>
        <v>200</v>
      </c>
      <c r="AD15" s="176" t="str">
        <f t="shared" si="5"/>
        <v>Fuerte</v>
      </c>
      <c r="AE15" s="359"/>
      <c r="AF15" s="358"/>
      <c r="AG15" s="355"/>
      <c r="AH15" s="355"/>
      <c r="AI15" s="357"/>
      <c r="AJ15" s="357"/>
      <c r="AK15" s="357"/>
      <c r="AL15" s="357"/>
      <c r="AM15" s="375"/>
      <c r="AN15" s="252" t="s">
        <v>931</v>
      </c>
      <c r="AO15" s="252" t="s">
        <v>932</v>
      </c>
      <c r="AP15" s="252" t="s">
        <v>933</v>
      </c>
      <c r="AQ15" s="246" t="s">
        <v>915</v>
      </c>
      <c r="AR15" s="247">
        <v>43832</v>
      </c>
      <c r="AS15" s="247">
        <v>44196</v>
      </c>
      <c r="AT15" s="252" t="s">
        <v>934</v>
      </c>
      <c r="AU15" s="253" t="s">
        <v>935</v>
      </c>
      <c r="AV15" s="253" t="s">
        <v>893</v>
      </c>
      <c r="AW15" s="252" t="s">
        <v>936</v>
      </c>
      <c r="AX15" s="210"/>
      <c r="AY15" s="210"/>
      <c r="AZ15" s="210"/>
      <c r="BA15" s="210"/>
      <c r="BB15" s="210"/>
      <c r="BC15" s="230" t="s">
        <v>938</v>
      </c>
      <c r="BD15" s="210"/>
      <c r="BE15" s="210"/>
      <c r="BF15" s="210"/>
      <c r="BG15" s="257" t="s">
        <v>949</v>
      </c>
      <c r="BH15" s="257" t="s">
        <v>950</v>
      </c>
      <c r="BI15" s="242" t="s">
        <v>951</v>
      </c>
      <c r="BJ15" s="258" t="s">
        <v>19</v>
      </c>
      <c r="BK15" s="230" t="s">
        <v>953</v>
      </c>
      <c r="BL15" s="258" t="s">
        <v>678</v>
      </c>
      <c r="BM15" s="258" t="s">
        <v>679</v>
      </c>
      <c r="BN15" s="192">
        <v>44124</v>
      </c>
      <c r="BO15" s="258" t="s">
        <v>955</v>
      </c>
      <c r="BP15" s="210" t="s">
        <v>599</v>
      </c>
      <c r="BQ15" s="230" t="s">
        <v>893</v>
      </c>
      <c r="BR15" s="230" t="s">
        <v>893</v>
      </c>
      <c r="BS15" s="210" t="s">
        <v>967</v>
      </c>
      <c r="BT15" s="273" t="s">
        <v>961</v>
      </c>
      <c r="BU15" s="275">
        <v>1</v>
      </c>
      <c r="BV15" s="264" t="s">
        <v>19</v>
      </c>
      <c r="BW15" s="264" t="s">
        <v>969</v>
      </c>
      <c r="BX15" s="264" t="s">
        <v>681</v>
      </c>
      <c r="BY15" s="264" t="s">
        <v>679</v>
      </c>
      <c r="BZ15" s="276">
        <v>44217</v>
      </c>
      <c r="CA15" s="264" t="s">
        <v>968</v>
      </c>
      <c r="CB15" s="264" t="s">
        <v>599</v>
      </c>
      <c r="CC15" s="264"/>
      <c r="CD15" s="264"/>
      <c r="CF15" s="356"/>
      <c r="CG15" s="356"/>
      <c r="CK15" s="368"/>
      <c r="CL15" s="356"/>
      <c r="CM15" s="368"/>
      <c r="CN15" s="356"/>
    </row>
    <row r="16" spans="1:110" s="223" customFormat="1" ht="78" customHeight="1" x14ac:dyDescent="0.25">
      <c r="A16" s="356"/>
      <c r="B16" s="369"/>
      <c r="C16" s="370"/>
      <c r="D16" s="371"/>
      <c r="E16" s="374"/>
      <c r="F16" s="369"/>
      <c r="G16" s="369"/>
      <c r="H16" s="369"/>
      <c r="I16" s="369"/>
      <c r="J16" s="374"/>
      <c r="K16" s="356"/>
      <c r="L16" s="374"/>
      <c r="M16" s="374"/>
      <c r="N16" s="356"/>
      <c r="O16" s="356"/>
      <c r="P16" s="357"/>
      <c r="Q16" s="191"/>
      <c r="R16" s="174" t="s">
        <v>158</v>
      </c>
      <c r="S16" s="174" t="s">
        <v>58</v>
      </c>
      <c r="T16" s="174" t="s">
        <v>59</v>
      </c>
      <c r="U16" s="174" t="s">
        <v>60</v>
      </c>
      <c r="V16" s="174" t="s">
        <v>61</v>
      </c>
      <c r="W16" s="174" t="s">
        <v>62</v>
      </c>
      <c r="X16" s="174" t="s">
        <v>75</v>
      </c>
      <c r="Y16" s="174" t="s">
        <v>63</v>
      </c>
      <c r="Z16" s="203">
        <f t="shared" si="0"/>
        <v>100</v>
      </c>
      <c r="AA16" s="205" t="str">
        <f t="shared" si="4"/>
        <v>Fuerte</v>
      </c>
      <c r="AB16" s="206" t="s">
        <v>15</v>
      </c>
      <c r="AC16" s="175">
        <f t="shared" si="1"/>
        <v>150</v>
      </c>
      <c r="AD16" s="176" t="str">
        <f t="shared" si="5"/>
        <v>Moderado</v>
      </c>
      <c r="AE16" s="359"/>
      <c r="AF16" s="358"/>
      <c r="AG16" s="355"/>
      <c r="AH16" s="355"/>
      <c r="AI16" s="357"/>
      <c r="AJ16" s="357"/>
      <c r="AK16" s="357"/>
      <c r="AL16" s="357"/>
      <c r="AM16" s="375"/>
      <c r="AN16" s="191"/>
      <c r="AO16" s="191"/>
      <c r="AP16" s="191"/>
      <c r="AQ16" s="210"/>
      <c r="AR16" s="190"/>
      <c r="AS16" s="190"/>
      <c r="AT16" s="210"/>
      <c r="AU16" s="210"/>
      <c r="AV16" s="210"/>
      <c r="AW16" s="210"/>
      <c r="AX16" s="210"/>
      <c r="AY16" s="210"/>
      <c r="AZ16" s="210"/>
      <c r="BA16" s="210"/>
      <c r="BB16" s="210"/>
      <c r="BC16" s="210"/>
      <c r="BD16" s="210"/>
      <c r="BE16" s="210"/>
      <c r="BF16" s="210"/>
      <c r="BG16" s="210"/>
      <c r="BH16" s="210"/>
      <c r="BI16" s="210"/>
      <c r="BJ16" s="210"/>
      <c r="BK16" s="210"/>
      <c r="BL16" s="210"/>
      <c r="BM16" s="210"/>
      <c r="BN16" s="210"/>
      <c r="BO16" s="210"/>
      <c r="BP16" s="210"/>
      <c r="BQ16" s="210"/>
      <c r="BR16" s="210"/>
      <c r="BS16" s="210"/>
      <c r="BT16" s="210"/>
      <c r="BU16" s="275"/>
      <c r="BV16" s="264"/>
      <c r="BW16" s="264"/>
      <c r="BX16" s="264"/>
      <c r="BY16" s="264"/>
      <c r="BZ16" s="264"/>
      <c r="CA16" s="264"/>
      <c r="CB16" s="264"/>
      <c r="CC16" s="264"/>
      <c r="CD16" s="264"/>
      <c r="CF16" s="356"/>
      <c r="CG16" s="356"/>
      <c r="CK16" s="368"/>
      <c r="CL16" s="356"/>
      <c r="CM16" s="368"/>
      <c r="CN16" s="356"/>
    </row>
    <row r="17" spans="1:110" s="223" customFormat="1" ht="78" customHeight="1" x14ac:dyDescent="0.25">
      <c r="A17" s="356"/>
      <c r="B17" s="367"/>
      <c r="C17" s="370"/>
      <c r="D17" s="356"/>
      <c r="E17" s="356"/>
      <c r="F17" s="356"/>
      <c r="G17" s="356"/>
      <c r="H17" s="356"/>
      <c r="I17" s="356"/>
      <c r="J17" s="356"/>
      <c r="K17" s="356"/>
      <c r="L17" s="356"/>
      <c r="M17" s="356"/>
      <c r="N17" s="356" t="s">
        <v>7</v>
      </c>
      <c r="O17" s="356" t="s">
        <v>13</v>
      </c>
      <c r="P17" s="357" t="str">
        <f>INDEX(Validacion!$C$15:$G$19,'Mapa de riesgo '!CF17:CF19,'Mapa de riesgo '!CG17:CG19)</f>
        <v>Extrema</v>
      </c>
      <c r="Q17" s="191"/>
      <c r="R17" s="174" t="s">
        <v>158</v>
      </c>
      <c r="S17" s="174" t="s">
        <v>58</v>
      </c>
      <c r="T17" s="174" t="s">
        <v>59</v>
      </c>
      <c r="U17" s="174" t="s">
        <v>60</v>
      </c>
      <c r="V17" s="174" t="s">
        <v>61</v>
      </c>
      <c r="W17" s="174" t="s">
        <v>62</v>
      </c>
      <c r="X17" s="174" t="s">
        <v>75</v>
      </c>
      <c r="Y17" s="174" t="s">
        <v>63</v>
      </c>
      <c r="Z17" s="203">
        <f t="shared" si="0"/>
        <v>100</v>
      </c>
      <c r="AA17" s="205" t="str">
        <f t="shared" si="4"/>
        <v>Fuerte</v>
      </c>
      <c r="AB17" s="206" t="s">
        <v>141</v>
      </c>
      <c r="AC17" s="175">
        <f t="shared" si="1"/>
        <v>200</v>
      </c>
      <c r="AD17" s="176" t="str">
        <f t="shared" si="5"/>
        <v>Fuerte</v>
      </c>
      <c r="AE17" s="359">
        <f>(IF(AD17="Fuerte",100,IF(AD17="Moderado",50,0))+IF(AD18="Fuerte",100,IF(AD18="Moderado",50,0))+(IF(AD19="Fuerte",100,IF(AD19="Moderado",50,0)))/3)</f>
        <v>233.33333333333334</v>
      </c>
      <c r="AF17" s="358" t="str">
        <f>IF(AE17&gt;=100,"Fuerte",IF(OR(AE17=99,AE17&gt;=50),"Moderado","Débil"))</f>
        <v>Fuerte</v>
      </c>
      <c r="AG17" s="355"/>
      <c r="AH17" s="355"/>
      <c r="AI17" s="357"/>
      <c r="AJ17" s="357" t="s">
        <v>9</v>
      </c>
      <c r="AK17" s="357" t="s">
        <v>16</v>
      </c>
      <c r="AL17" s="357" t="str">
        <f>INDEX(Validacion!$C$15:$G$19,'Mapa de riesgo '!CK17:CK19,'Mapa de riesgo '!CM17:CM19)</f>
        <v>Moderada</v>
      </c>
      <c r="AM17" s="375"/>
      <c r="AN17" s="191"/>
      <c r="AO17" s="191"/>
      <c r="AP17" s="191"/>
      <c r="AQ17" s="210"/>
      <c r="AR17" s="190"/>
      <c r="AS17" s="190"/>
      <c r="AT17" s="210"/>
      <c r="AU17" s="210"/>
      <c r="AV17" s="210"/>
      <c r="AW17" s="210"/>
      <c r="AX17" s="210"/>
      <c r="AY17" s="210"/>
      <c r="AZ17" s="210"/>
      <c r="BA17" s="210"/>
      <c r="BB17" s="210"/>
      <c r="BC17" s="210"/>
      <c r="BD17" s="210"/>
      <c r="BE17" s="210"/>
      <c r="BF17" s="210"/>
      <c r="BG17" s="210"/>
      <c r="BH17" s="210"/>
      <c r="BI17" s="210"/>
      <c r="BJ17" s="210"/>
      <c r="BK17" s="210"/>
      <c r="BL17" s="210"/>
      <c r="BM17" s="210"/>
      <c r="BN17" s="210"/>
      <c r="BO17" s="210"/>
      <c r="BP17" s="210"/>
      <c r="BQ17" s="210"/>
      <c r="BR17" s="210"/>
      <c r="BS17" s="210"/>
      <c r="BT17" s="210"/>
      <c r="BU17" s="275"/>
      <c r="BV17" s="264"/>
      <c r="BW17" s="264"/>
      <c r="BX17" s="264"/>
      <c r="BY17" s="264"/>
      <c r="BZ17" s="264"/>
      <c r="CA17" s="264"/>
      <c r="CB17" s="264"/>
      <c r="CC17" s="264"/>
      <c r="CD17" s="264"/>
      <c r="CF17" s="356">
        <f>VLOOKUP(N17,Validacion!$I$15:$M$19,2,FALSE)</f>
        <v>5</v>
      </c>
      <c r="CG17" s="356">
        <f>VLOOKUP(O17,Validacion!$I$23:$J$27,2,FALSE)</f>
        <v>5</v>
      </c>
      <c r="CK17" s="367">
        <f>VLOOKUP($AJ17,Validacion!$I$15:$M$19,2,FALSE)</f>
        <v>3</v>
      </c>
      <c r="CL17" s="377"/>
      <c r="CM17" s="367">
        <f>VLOOKUP($AK17,Validacion!$I$23:$J$27,2,FALSE)</f>
        <v>2</v>
      </c>
      <c r="CN17" s="173"/>
    </row>
    <row r="18" spans="1:110" s="223" customFormat="1" ht="78" customHeight="1" x14ac:dyDescent="0.25">
      <c r="A18" s="356"/>
      <c r="B18" s="368"/>
      <c r="C18" s="370"/>
      <c r="D18" s="356"/>
      <c r="E18" s="356"/>
      <c r="F18" s="356"/>
      <c r="G18" s="356"/>
      <c r="H18" s="356"/>
      <c r="I18" s="356"/>
      <c r="J18" s="356"/>
      <c r="K18" s="356"/>
      <c r="L18" s="356"/>
      <c r="M18" s="356"/>
      <c r="N18" s="356"/>
      <c r="O18" s="356"/>
      <c r="P18" s="357"/>
      <c r="Q18" s="191"/>
      <c r="R18" s="174" t="s">
        <v>158</v>
      </c>
      <c r="S18" s="174" t="s">
        <v>58</v>
      </c>
      <c r="T18" s="174" t="s">
        <v>59</v>
      </c>
      <c r="U18" s="174" t="s">
        <v>60</v>
      </c>
      <c r="V18" s="174" t="s">
        <v>61</v>
      </c>
      <c r="W18" s="174" t="s">
        <v>62</v>
      </c>
      <c r="X18" s="174" t="s">
        <v>75</v>
      </c>
      <c r="Y18" s="174" t="s">
        <v>63</v>
      </c>
      <c r="Z18" s="203">
        <f t="shared" si="0"/>
        <v>100</v>
      </c>
      <c r="AA18" s="205" t="str">
        <f t="shared" si="4"/>
        <v>Fuerte</v>
      </c>
      <c r="AB18" s="206" t="s">
        <v>141</v>
      </c>
      <c r="AC18" s="175">
        <f t="shared" si="1"/>
        <v>200</v>
      </c>
      <c r="AD18" s="176" t="str">
        <f t="shared" si="5"/>
        <v>Fuerte</v>
      </c>
      <c r="AE18" s="359"/>
      <c r="AF18" s="358"/>
      <c r="AG18" s="355"/>
      <c r="AH18" s="355"/>
      <c r="AI18" s="357"/>
      <c r="AJ18" s="357"/>
      <c r="AK18" s="357"/>
      <c r="AL18" s="357"/>
      <c r="AM18" s="375"/>
      <c r="AN18" s="191"/>
      <c r="AO18" s="191"/>
      <c r="AP18" s="191"/>
      <c r="AQ18" s="210"/>
      <c r="AR18" s="190"/>
      <c r="AS18" s="190"/>
      <c r="AT18" s="210"/>
      <c r="AU18" s="210"/>
      <c r="AV18" s="210"/>
      <c r="AW18" s="210"/>
      <c r="AX18" s="210"/>
      <c r="AY18" s="210"/>
      <c r="AZ18" s="210"/>
      <c r="BA18" s="210"/>
      <c r="BB18" s="210"/>
      <c r="BC18" s="210"/>
      <c r="BD18" s="210"/>
      <c r="BE18" s="210"/>
      <c r="BF18" s="210"/>
      <c r="BG18" s="210"/>
      <c r="BH18" s="210"/>
      <c r="BI18" s="210"/>
      <c r="BJ18" s="210"/>
      <c r="BK18" s="210"/>
      <c r="BL18" s="210"/>
      <c r="BM18" s="210"/>
      <c r="BN18" s="210"/>
      <c r="BO18" s="210"/>
      <c r="BP18" s="210"/>
      <c r="BQ18" s="210"/>
      <c r="BR18" s="210"/>
      <c r="BS18" s="210"/>
      <c r="BT18" s="210"/>
      <c r="BU18" s="279"/>
      <c r="BV18" s="210"/>
      <c r="BW18" s="210"/>
      <c r="BX18" s="210"/>
      <c r="BY18" s="210"/>
      <c r="BZ18" s="210"/>
      <c r="CA18" s="210"/>
      <c r="CB18" s="210"/>
      <c r="CC18" s="210"/>
      <c r="CD18" s="210"/>
      <c r="CF18" s="356"/>
      <c r="CG18" s="356"/>
      <c r="CK18" s="368"/>
      <c r="CL18" s="378"/>
      <c r="CM18" s="368"/>
      <c r="CN18" s="173"/>
    </row>
    <row r="19" spans="1:110" s="223" customFormat="1" ht="78" customHeight="1" x14ac:dyDescent="0.25">
      <c r="A19" s="356"/>
      <c r="B19" s="369"/>
      <c r="C19" s="370"/>
      <c r="D19" s="356"/>
      <c r="E19" s="356"/>
      <c r="F19" s="356"/>
      <c r="G19" s="356"/>
      <c r="H19" s="356"/>
      <c r="I19" s="356"/>
      <c r="J19" s="356"/>
      <c r="K19" s="356"/>
      <c r="L19" s="356"/>
      <c r="M19" s="356"/>
      <c r="N19" s="356"/>
      <c r="O19" s="356"/>
      <c r="P19" s="357"/>
      <c r="Q19" s="191"/>
      <c r="R19" s="174" t="s">
        <v>158</v>
      </c>
      <c r="S19" s="174" t="s">
        <v>58</v>
      </c>
      <c r="T19" s="174" t="s">
        <v>59</v>
      </c>
      <c r="U19" s="174" t="s">
        <v>60</v>
      </c>
      <c r="V19" s="174" t="s">
        <v>61</v>
      </c>
      <c r="W19" s="174" t="s">
        <v>62</v>
      </c>
      <c r="X19" s="174" t="s">
        <v>75</v>
      </c>
      <c r="Y19" s="174" t="s">
        <v>63</v>
      </c>
      <c r="Z19" s="203">
        <f t="shared" si="0"/>
        <v>100</v>
      </c>
      <c r="AA19" s="205" t="str">
        <f t="shared" si="4"/>
        <v>Fuerte</v>
      </c>
      <c r="AB19" s="206" t="s">
        <v>141</v>
      </c>
      <c r="AC19" s="175">
        <f t="shared" si="1"/>
        <v>200</v>
      </c>
      <c r="AD19" s="176" t="str">
        <f t="shared" si="5"/>
        <v>Fuerte</v>
      </c>
      <c r="AE19" s="359"/>
      <c r="AF19" s="358"/>
      <c r="AG19" s="355"/>
      <c r="AH19" s="355"/>
      <c r="AI19" s="357"/>
      <c r="AJ19" s="357"/>
      <c r="AK19" s="357"/>
      <c r="AL19" s="357"/>
      <c r="AM19" s="375"/>
      <c r="AN19" s="191"/>
      <c r="AO19" s="191"/>
      <c r="AP19" s="191"/>
      <c r="AQ19" s="210"/>
      <c r="AR19" s="190"/>
      <c r="AS19" s="190"/>
      <c r="AT19" s="210"/>
      <c r="AU19" s="210"/>
      <c r="AV19" s="210"/>
      <c r="AW19" s="210"/>
      <c r="AX19" s="210"/>
      <c r="AY19" s="210"/>
      <c r="AZ19" s="210"/>
      <c r="BA19" s="210"/>
      <c r="BB19" s="210"/>
      <c r="BC19" s="210"/>
      <c r="BD19" s="210"/>
      <c r="BE19" s="210"/>
      <c r="BF19" s="210"/>
      <c r="BG19" s="210"/>
      <c r="BH19" s="210"/>
      <c r="BI19" s="210"/>
      <c r="BJ19" s="210"/>
      <c r="BK19" s="210"/>
      <c r="BL19" s="210"/>
      <c r="BM19" s="210"/>
      <c r="BN19" s="210"/>
      <c r="BO19" s="210"/>
      <c r="BP19" s="210"/>
      <c r="BQ19" s="210"/>
      <c r="BR19" s="210"/>
      <c r="BS19" s="210"/>
      <c r="BT19" s="210"/>
      <c r="BU19" s="210"/>
      <c r="BV19" s="210"/>
      <c r="BW19" s="210"/>
      <c r="BX19" s="210"/>
      <c r="BY19" s="210"/>
      <c r="BZ19" s="210"/>
      <c r="CA19" s="210"/>
      <c r="CB19" s="210"/>
      <c r="CC19" s="210"/>
      <c r="CD19" s="210"/>
      <c r="CF19" s="356"/>
      <c r="CG19" s="356"/>
      <c r="CK19" s="368"/>
      <c r="CL19" s="378"/>
      <c r="CM19" s="368"/>
      <c r="CN19" s="173"/>
    </row>
    <row r="20" spans="1:110" s="223" customFormat="1" ht="74.25" customHeight="1" x14ac:dyDescent="0.25">
      <c r="A20" s="203"/>
      <c r="B20" s="210"/>
      <c r="C20" s="171"/>
      <c r="D20" s="210"/>
      <c r="E20" s="210"/>
      <c r="F20" s="210"/>
      <c r="G20" s="210"/>
      <c r="H20" s="210"/>
      <c r="I20" s="210"/>
      <c r="J20" s="210"/>
      <c r="K20" s="203"/>
      <c r="L20" s="210"/>
      <c r="M20" s="210"/>
      <c r="N20" s="203"/>
      <c r="O20" s="203"/>
      <c r="P20" s="207"/>
      <c r="Q20" s="191"/>
      <c r="R20" s="208"/>
      <c r="S20" s="208"/>
      <c r="T20" s="208"/>
      <c r="U20" s="208"/>
      <c r="V20" s="208"/>
      <c r="W20" s="208"/>
      <c r="X20" s="208"/>
      <c r="Y20" s="208"/>
      <c r="Z20" s="203"/>
      <c r="AA20" s="207"/>
      <c r="AB20" s="203"/>
      <c r="AC20" s="231"/>
      <c r="AD20" s="232"/>
      <c r="AE20" s="204"/>
      <c r="AF20" s="207"/>
      <c r="AG20" s="203"/>
      <c r="AH20" s="203"/>
      <c r="AI20" s="259"/>
      <c r="AJ20" s="207"/>
      <c r="AK20" s="207"/>
      <c r="AL20" s="207"/>
      <c r="AM20" s="208"/>
      <c r="AN20" s="250"/>
      <c r="AO20" s="246"/>
      <c r="AP20" s="246"/>
      <c r="AQ20" s="246"/>
      <c r="AR20" s="251"/>
      <c r="AS20" s="247"/>
      <c r="AT20" s="250"/>
      <c r="AU20" s="187"/>
      <c r="AV20" s="256"/>
      <c r="AW20" s="255"/>
      <c r="AX20" s="210"/>
      <c r="AY20" s="210"/>
      <c r="AZ20" s="210"/>
      <c r="BA20" s="210"/>
      <c r="BB20" s="210"/>
      <c r="BC20" s="210"/>
      <c r="BD20" s="210"/>
      <c r="BE20" s="210"/>
      <c r="BF20" s="210"/>
      <c r="BG20" s="210"/>
      <c r="BH20" s="210"/>
      <c r="BI20" s="210"/>
      <c r="BJ20" s="210"/>
      <c r="BK20" s="210"/>
      <c r="BL20" s="210"/>
      <c r="BM20" s="210"/>
      <c r="BN20" s="210"/>
      <c r="BO20" s="210"/>
      <c r="BP20" s="210"/>
      <c r="BQ20" s="210"/>
      <c r="BR20" s="210"/>
      <c r="BS20" s="210"/>
      <c r="BT20" s="210"/>
      <c r="BU20" s="210"/>
      <c r="BV20" s="210"/>
      <c r="BW20" s="210"/>
      <c r="BX20" s="210"/>
      <c r="BY20" s="210"/>
      <c r="BZ20" s="210"/>
      <c r="CA20" s="210"/>
      <c r="CB20" s="210"/>
      <c r="CC20" s="210"/>
      <c r="CD20" s="210"/>
      <c r="CF20" s="173"/>
      <c r="CG20" s="173"/>
      <c r="CK20" s="173"/>
      <c r="CL20" s="173"/>
      <c r="CM20" s="173"/>
      <c r="CN20" s="173"/>
    </row>
    <row r="21" spans="1:110" s="223" customFormat="1" ht="74.25" customHeight="1" x14ac:dyDescent="0.25">
      <c r="A21" s="203"/>
      <c r="B21" s="210"/>
      <c r="C21" s="171"/>
      <c r="D21" s="210"/>
      <c r="E21" s="210"/>
      <c r="F21" s="210"/>
      <c r="G21" s="210"/>
      <c r="H21" s="210"/>
      <c r="I21" s="210"/>
      <c r="J21" s="210"/>
      <c r="K21" s="203"/>
      <c r="L21" s="210"/>
      <c r="M21" s="210"/>
      <c r="N21" s="203"/>
      <c r="O21" s="203"/>
      <c r="P21" s="207"/>
      <c r="Q21" s="191"/>
      <c r="R21" s="208"/>
      <c r="S21" s="208"/>
      <c r="T21" s="208"/>
      <c r="U21" s="208"/>
      <c r="V21" s="208"/>
      <c r="W21" s="208"/>
      <c r="X21" s="208"/>
      <c r="Y21" s="208"/>
      <c r="Z21" s="203"/>
      <c r="AA21" s="207"/>
      <c r="AB21" s="203"/>
      <c r="AC21" s="231"/>
      <c r="AD21" s="232"/>
      <c r="AE21" s="204"/>
      <c r="AF21" s="207"/>
      <c r="AG21" s="203"/>
      <c r="AH21" s="203"/>
      <c r="AI21" s="259"/>
      <c r="AJ21" s="207"/>
      <c r="AK21" s="207"/>
      <c r="AL21" s="207"/>
      <c r="AM21" s="208"/>
      <c r="AN21" s="191"/>
      <c r="AO21" s="191"/>
      <c r="AP21" s="191"/>
      <c r="AQ21" s="210"/>
      <c r="AR21" s="190"/>
      <c r="AS21" s="190"/>
      <c r="AT21" s="210"/>
      <c r="AU21" s="210"/>
      <c r="AV21" s="210"/>
      <c r="AW21" s="210"/>
      <c r="AX21" s="210"/>
      <c r="AY21" s="210"/>
      <c r="AZ21" s="210"/>
      <c r="BA21" s="210"/>
      <c r="BB21" s="210"/>
      <c r="BC21" s="210"/>
      <c r="BD21" s="210"/>
      <c r="BE21" s="210"/>
      <c r="BF21" s="210"/>
      <c r="BG21" s="210"/>
      <c r="BH21" s="210"/>
      <c r="BI21" s="210"/>
      <c r="BJ21" s="210"/>
      <c r="BK21" s="210"/>
      <c r="BL21" s="210"/>
      <c r="BM21" s="210"/>
      <c r="BN21" s="210"/>
      <c r="BO21" s="210"/>
      <c r="BP21" s="210"/>
      <c r="BQ21" s="210"/>
      <c r="BR21" s="210"/>
      <c r="BS21" s="210"/>
      <c r="BT21" s="210"/>
      <c r="BU21" s="210"/>
      <c r="BV21" s="210"/>
      <c r="BW21" s="210"/>
      <c r="BX21" s="210"/>
      <c r="BY21" s="210"/>
      <c r="BZ21" s="210"/>
      <c r="CA21" s="210"/>
      <c r="CB21" s="210"/>
      <c r="CC21" s="210"/>
      <c r="CD21" s="210"/>
      <c r="CF21" s="173"/>
      <c r="CG21" s="173"/>
      <c r="CK21" s="173"/>
      <c r="CL21" s="173"/>
      <c r="CM21" s="173"/>
      <c r="CN21" s="173"/>
    </row>
    <row r="22" spans="1:110" s="223" customFormat="1" ht="74.25" customHeight="1" x14ac:dyDescent="0.25">
      <c r="A22" s="203"/>
      <c r="B22" s="210"/>
      <c r="C22" s="171"/>
      <c r="D22" s="210"/>
      <c r="E22" s="210"/>
      <c r="F22" s="210"/>
      <c r="G22" s="210"/>
      <c r="H22" s="210"/>
      <c r="I22" s="210"/>
      <c r="J22" s="210"/>
      <c r="K22" s="203"/>
      <c r="L22" s="210"/>
      <c r="M22" s="210"/>
      <c r="N22" s="203"/>
      <c r="O22" s="203"/>
      <c r="P22" s="207"/>
      <c r="Q22" s="191"/>
      <c r="R22" s="208"/>
      <c r="S22" s="208"/>
      <c r="T22" s="208"/>
      <c r="U22" s="208"/>
      <c r="V22" s="208"/>
      <c r="W22" s="208"/>
      <c r="X22" s="208"/>
      <c r="Y22" s="208"/>
      <c r="Z22" s="203"/>
      <c r="AA22" s="207"/>
      <c r="AB22" s="203"/>
      <c r="AC22" s="231"/>
      <c r="AD22" s="232"/>
      <c r="AE22" s="204"/>
      <c r="AF22" s="207"/>
      <c r="AG22" s="203"/>
      <c r="AH22" s="203"/>
      <c r="AI22" s="259"/>
      <c r="AJ22" s="207"/>
      <c r="AK22" s="207"/>
      <c r="AL22" s="207"/>
      <c r="AM22" s="208"/>
      <c r="AN22" s="191"/>
      <c r="AO22" s="191"/>
      <c r="AP22" s="191"/>
      <c r="AQ22" s="210"/>
      <c r="AR22" s="190"/>
      <c r="AS22" s="190"/>
      <c r="AT22" s="210"/>
      <c r="AU22" s="210"/>
      <c r="AV22" s="210"/>
      <c r="AW22" s="210"/>
      <c r="AX22" s="210"/>
      <c r="AY22" s="210"/>
      <c r="AZ22" s="210"/>
      <c r="BA22" s="210"/>
      <c r="BB22" s="210"/>
      <c r="BC22" s="210"/>
      <c r="BD22" s="210"/>
      <c r="BE22" s="210"/>
      <c r="BF22" s="210"/>
      <c r="BG22" s="210"/>
      <c r="BH22" s="210"/>
      <c r="BI22" s="210"/>
      <c r="BJ22" s="210"/>
      <c r="BK22" s="210"/>
      <c r="BL22" s="210"/>
      <c r="BM22" s="210"/>
      <c r="BN22" s="210"/>
      <c r="BO22" s="210"/>
      <c r="BP22" s="210"/>
      <c r="BQ22" s="210"/>
      <c r="BR22" s="210"/>
      <c r="BS22" s="210"/>
      <c r="BT22" s="210"/>
      <c r="BU22" s="210"/>
      <c r="BV22" s="210"/>
      <c r="BW22" s="210"/>
      <c r="BX22" s="210"/>
      <c r="BY22" s="210"/>
      <c r="BZ22" s="210"/>
      <c r="CA22" s="210"/>
      <c r="CB22" s="210"/>
      <c r="CC22" s="210"/>
      <c r="CD22" s="210"/>
      <c r="CF22" s="173"/>
      <c r="CG22" s="173"/>
      <c r="CK22" s="173"/>
      <c r="CL22" s="173"/>
      <c r="CM22" s="173"/>
      <c r="CN22" s="173"/>
    </row>
    <row r="23" spans="1:110" s="223" customFormat="1" ht="74.25" customHeight="1" x14ac:dyDescent="0.25">
      <c r="A23" s="203"/>
      <c r="B23" s="210"/>
      <c r="C23" s="171"/>
      <c r="D23" s="210"/>
      <c r="E23" s="210"/>
      <c r="F23" s="210"/>
      <c r="G23" s="210"/>
      <c r="H23" s="210"/>
      <c r="I23" s="210"/>
      <c r="J23" s="210"/>
      <c r="K23" s="203"/>
      <c r="L23" s="210"/>
      <c r="M23" s="210"/>
      <c r="N23" s="203"/>
      <c r="O23" s="203"/>
      <c r="P23" s="207"/>
      <c r="Q23" s="191"/>
      <c r="R23" s="208"/>
      <c r="S23" s="208"/>
      <c r="T23" s="208"/>
      <c r="U23" s="208"/>
      <c r="V23" s="208"/>
      <c r="W23" s="208"/>
      <c r="X23" s="208"/>
      <c r="Y23" s="208"/>
      <c r="Z23" s="203"/>
      <c r="AA23" s="207"/>
      <c r="AB23" s="203"/>
      <c r="AC23" s="231"/>
      <c r="AD23" s="232"/>
      <c r="AE23" s="204"/>
      <c r="AF23" s="207"/>
      <c r="AG23" s="203"/>
      <c r="AH23" s="203"/>
      <c r="AI23" s="259"/>
      <c r="AJ23" s="207"/>
      <c r="AK23" s="207"/>
      <c r="AL23" s="207"/>
      <c r="AM23" s="208"/>
      <c r="AN23" s="191"/>
      <c r="AO23" s="191"/>
      <c r="AP23" s="191"/>
      <c r="AQ23" s="210"/>
      <c r="AR23" s="190"/>
      <c r="AS23" s="190"/>
      <c r="AT23" s="210"/>
      <c r="AU23" s="210"/>
      <c r="AV23" s="210"/>
      <c r="AW23" s="210"/>
      <c r="AX23" s="210"/>
      <c r="AY23" s="210"/>
      <c r="AZ23" s="210"/>
      <c r="BA23" s="210"/>
      <c r="BB23" s="210"/>
      <c r="BC23" s="210"/>
      <c r="BD23" s="210"/>
      <c r="BE23" s="210"/>
      <c r="BF23" s="210"/>
      <c r="BG23" s="210"/>
      <c r="BH23" s="210"/>
      <c r="BI23" s="210"/>
      <c r="BJ23" s="210"/>
      <c r="BK23" s="210"/>
      <c r="BL23" s="210"/>
      <c r="BM23" s="210"/>
      <c r="BN23" s="210"/>
      <c r="BO23" s="210"/>
      <c r="BP23" s="210"/>
      <c r="BQ23" s="210"/>
      <c r="BR23" s="210"/>
      <c r="BS23" s="210"/>
      <c r="BT23" s="210"/>
      <c r="BU23" s="210"/>
      <c r="BV23" s="210"/>
      <c r="BW23" s="210"/>
      <c r="BX23" s="210"/>
      <c r="BY23" s="210"/>
      <c r="BZ23" s="210"/>
      <c r="CA23" s="210"/>
      <c r="CB23" s="210"/>
      <c r="CC23" s="210"/>
      <c r="CD23" s="210"/>
      <c r="CF23" s="173"/>
      <c r="CG23" s="173"/>
      <c r="CK23" s="173"/>
      <c r="CL23" s="173"/>
      <c r="CM23" s="173"/>
      <c r="CN23" s="173"/>
    </row>
    <row r="24" spans="1:110" s="223" customFormat="1" ht="74.25" customHeight="1" x14ac:dyDescent="0.25">
      <c r="A24" s="203"/>
      <c r="B24" s="210"/>
      <c r="C24" s="171"/>
      <c r="D24" s="210"/>
      <c r="E24" s="210"/>
      <c r="F24" s="210"/>
      <c r="G24" s="210"/>
      <c r="H24" s="210"/>
      <c r="I24" s="210"/>
      <c r="J24" s="210"/>
      <c r="K24" s="203"/>
      <c r="L24" s="210"/>
      <c r="M24" s="210"/>
      <c r="N24" s="203"/>
      <c r="O24" s="203"/>
      <c r="P24" s="207"/>
      <c r="Q24" s="191"/>
      <c r="R24" s="208"/>
      <c r="S24" s="208"/>
      <c r="T24" s="208"/>
      <c r="U24" s="208"/>
      <c r="V24" s="208"/>
      <c r="W24" s="208"/>
      <c r="X24" s="208"/>
      <c r="Y24" s="208"/>
      <c r="Z24" s="203"/>
      <c r="AA24" s="207"/>
      <c r="AB24" s="203"/>
      <c r="AC24" s="231"/>
      <c r="AD24" s="232"/>
      <c r="AE24" s="204"/>
      <c r="AF24" s="207"/>
      <c r="AG24" s="203"/>
      <c r="AH24" s="203"/>
      <c r="AI24" s="259"/>
      <c r="AJ24" s="207"/>
      <c r="AK24" s="207"/>
      <c r="AL24" s="207"/>
      <c r="AM24" s="208"/>
      <c r="AN24" s="191"/>
      <c r="AO24" s="191"/>
      <c r="AP24" s="191"/>
      <c r="AQ24" s="210"/>
      <c r="AR24" s="190"/>
      <c r="AS24" s="190"/>
      <c r="AT24" s="210"/>
      <c r="AU24" s="210"/>
      <c r="AV24" s="210"/>
      <c r="AW24" s="210"/>
      <c r="AX24" s="210"/>
      <c r="AY24" s="210"/>
      <c r="AZ24" s="210"/>
      <c r="BA24" s="210"/>
      <c r="BB24" s="210"/>
      <c r="BC24" s="210"/>
      <c r="BD24" s="210"/>
      <c r="BE24" s="210"/>
      <c r="BF24" s="210"/>
      <c r="BG24" s="210"/>
      <c r="BH24" s="210"/>
      <c r="BI24" s="210"/>
      <c r="BJ24" s="210"/>
      <c r="BK24" s="210"/>
      <c r="BL24" s="210"/>
      <c r="BM24" s="210"/>
      <c r="BN24" s="210"/>
      <c r="BO24" s="210"/>
      <c r="BP24" s="210"/>
      <c r="BQ24" s="210"/>
      <c r="BR24" s="210"/>
      <c r="BS24" s="210"/>
      <c r="BT24" s="210"/>
      <c r="BU24" s="210"/>
      <c r="BV24" s="210"/>
      <c r="BW24" s="210"/>
      <c r="BX24" s="210"/>
      <c r="BY24" s="210"/>
      <c r="BZ24" s="210"/>
      <c r="CA24" s="210"/>
      <c r="CB24" s="210"/>
      <c r="CC24" s="210"/>
      <c r="CD24" s="210"/>
      <c r="CF24" s="173"/>
      <c r="CG24" s="173"/>
      <c r="CK24" s="173"/>
      <c r="CL24" s="173"/>
      <c r="CM24" s="173"/>
      <c r="CN24" s="173"/>
    </row>
    <row r="25" spans="1:110" s="223" customFormat="1" ht="74.25" customHeight="1" x14ac:dyDescent="0.25">
      <c r="A25" s="203"/>
      <c r="B25" s="210"/>
      <c r="C25" s="171"/>
      <c r="D25" s="210"/>
      <c r="E25" s="210"/>
      <c r="F25" s="210"/>
      <c r="G25" s="210"/>
      <c r="H25" s="210"/>
      <c r="I25" s="210"/>
      <c r="J25" s="210"/>
      <c r="K25" s="203"/>
      <c r="L25" s="210"/>
      <c r="M25" s="210"/>
      <c r="N25" s="203"/>
      <c r="O25" s="203"/>
      <c r="P25" s="207"/>
      <c r="Q25" s="191"/>
      <c r="R25" s="208"/>
      <c r="S25" s="208"/>
      <c r="T25" s="208"/>
      <c r="U25" s="208"/>
      <c r="V25" s="208"/>
      <c r="W25" s="208"/>
      <c r="X25" s="208"/>
      <c r="Y25" s="208"/>
      <c r="Z25" s="203"/>
      <c r="AA25" s="207"/>
      <c r="AB25" s="203"/>
      <c r="AC25" s="231"/>
      <c r="AD25" s="232"/>
      <c r="AE25" s="204"/>
      <c r="AF25" s="207"/>
      <c r="AG25" s="203"/>
      <c r="AH25" s="203"/>
      <c r="AI25" s="259"/>
      <c r="AJ25" s="207"/>
      <c r="AK25" s="207"/>
      <c r="AL25" s="207"/>
      <c r="AM25" s="208"/>
      <c r="AN25" s="191"/>
      <c r="AO25" s="191"/>
      <c r="AP25" s="191"/>
      <c r="AQ25" s="210"/>
      <c r="AR25" s="190"/>
      <c r="AS25" s="190"/>
      <c r="AT25" s="210"/>
      <c r="AU25" s="210"/>
      <c r="AV25" s="210"/>
      <c r="AW25" s="210"/>
      <c r="AX25" s="210"/>
      <c r="AY25" s="210"/>
      <c r="AZ25" s="210"/>
      <c r="BA25" s="210"/>
      <c r="BB25" s="210"/>
      <c r="BC25" s="210"/>
      <c r="BD25" s="210"/>
      <c r="BE25" s="210"/>
      <c r="BF25" s="210"/>
      <c r="BG25" s="210"/>
      <c r="BH25" s="210"/>
      <c r="BI25" s="210"/>
      <c r="BJ25" s="210"/>
      <c r="BK25" s="210"/>
      <c r="BL25" s="210"/>
      <c r="BM25" s="210"/>
      <c r="BN25" s="210"/>
      <c r="BO25" s="210"/>
      <c r="BP25" s="210"/>
      <c r="BQ25" s="210"/>
      <c r="BR25" s="210"/>
      <c r="BS25" s="210"/>
      <c r="BT25" s="210"/>
      <c r="BU25" s="210"/>
      <c r="BV25" s="210"/>
      <c r="BW25" s="210"/>
      <c r="BX25" s="210"/>
      <c r="BY25" s="210"/>
      <c r="BZ25" s="210"/>
      <c r="CA25" s="210"/>
      <c r="CB25" s="210"/>
      <c r="CC25" s="210"/>
      <c r="CD25" s="210"/>
      <c r="CF25" s="173"/>
      <c r="CG25" s="173"/>
      <c r="CK25" s="173"/>
      <c r="CL25" s="173"/>
      <c r="CM25" s="173"/>
      <c r="CN25" s="173"/>
    </row>
    <row r="26" spans="1:110" s="223" customFormat="1" ht="74.25" customHeight="1" x14ac:dyDescent="0.25">
      <c r="A26" s="203"/>
      <c r="B26" s="210"/>
      <c r="C26" s="171"/>
      <c r="D26" s="210"/>
      <c r="E26" s="210"/>
      <c r="F26" s="210"/>
      <c r="G26" s="210"/>
      <c r="H26" s="210"/>
      <c r="I26" s="210"/>
      <c r="J26" s="210"/>
      <c r="K26" s="203"/>
      <c r="L26" s="210"/>
      <c r="M26" s="210"/>
      <c r="N26" s="203"/>
      <c r="O26" s="203"/>
      <c r="P26" s="207"/>
      <c r="Q26" s="191"/>
      <c r="R26" s="208"/>
      <c r="S26" s="208"/>
      <c r="T26" s="208"/>
      <c r="U26" s="208"/>
      <c r="V26" s="208"/>
      <c r="W26" s="208"/>
      <c r="X26" s="208"/>
      <c r="Y26" s="208"/>
      <c r="Z26" s="203"/>
      <c r="AA26" s="207"/>
      <c r="AB26" s="203"/>
      <c r="AC26" s="231"/>
      <c r="AD26" s="232"/>
      <c r="AE26" s="204"/>
      <c r="AF26" s="207"/>
      <c r="AG26" s="203"/>
      <c r="AH26" s="203"/>
      <c r="AI26" s="259"/>
      <c r="AJ26" s="207"/>
      <c r="AK26" s="207"/>
      <c r="AL26" s="207"/>
      <c r="AM26" s="208"/>
      <c r="AN26" s="191"/>
      <c r="AO26" s="191"/>
      <c r="AP26" s="191"/>
      <c r="AQ26" s="210"/>
      <c r="AR26" s="190"/>
      <c r="AS26" s="190"/>
      <c r="AT26" s="210"/>
      <c r="AU26" s="210"/>
      <c r="AV26" s="210"/>
      <c r="AW26" s="210"/>
      <c r="AX26" s="210"/>
      <c r="AY26" s="210"/>
      <c r="AZ26" s="210"/>
      <c r="BA26" s="210"/>
      <c r="BB26" s="210"/>
      <c r="BC26" s="210"/>
      <c r="BD26" s="210"/>
      <c r="BE26" s="210"/>
      <c r="BF26" s="210"/>
      <c r="BG26" s="210"/>
      <c r="BH26" s="210"/>
      <c r="BI26" s="210"/>
      <c r="BJ26" s="210"/>
      <c r="BK26" s="210"/>
      <c r="BL26" s="210"/>
      <c r="BM26" s="210"/>
      <c r="BN26" s="210"/>
      <c r="BO26" s="210"/>
      <c r="BP26" s="210"/>
      <c r="BQ26" s="210"/>
      <c r="BR26" s="210"/>
      <c r="BS26" s="210"/>
      <c r="BT26" s="210"/>
      <c r="BU26" s="210"/>
      <c r="BV26" s="210"/>
      <c r="BW26" s="210"/>
      <c r="BX26" s="210"/>
      <c r="BY26" s="210"/>
      <c r="BZ26" s="210"/>
      <c r="CA26" s="210"/>
      <c r="CB26" s="210"/>
      <c r="CC26" s="210"/>
      <c r="CD26" s="210"/>
      <c r="CF26" s="173"/>
      <c r="CG26" s="173"/>
      <c r="CK26" s="173"/>
      <c r="CL26" s="173"/>
      <c r="CM26" s="173"/>
      <c r="CN26" s="173"/>
    </row>
    <row r="27" spans="1:110" s="223" customFormat="1" ht="74.25" customHeight="1" x14ac:dyDescent="0.25">
      <c r="A27" s="203"/>
      <c r="B27" s="210"/>
      <c r="C27" s="171"/>
      <c r="D27" s="210"/>
      <c r="E27" s="210"/>
      <c r="F27" s="210"/>
      <c r="G27" s="210"/>
      <c r="H27" s="210"/>
      <c r="I27" s="210"/>
      <c r="J27" s="210"/>
      <c r="K27" s="203"/>
      <c r="L27" s="210"/>
      <c r="M27" s="210"/>
      <c r="N27" s="203"/>
      <c r="O27" s="203"/>
      <c r="P27" s="207"/>
      <c r="Q27" s="191"/>
      <c r="R27" s="208"/>
      <c r="S27" s="208"/>
      <c r="T27" s="208"/>
      <c r="U27" s="208"/>
      <c r="V27" s="208"/>
      <c r="W27" s="208"/>
      <c r="X27" s="208"/>
      <c r="Y27" s="208"/>
      <c r="Z27" s="203"/>
      <c r="AA27" s="207"/>
      <c r="AB27" s="203"/>
      <c r="AC27" s="231"/>
      <c r="AD27" s="232"/>
      <c r="AE27" s="204"/>
      <c r="AF27" s="207"/>
      <c r="AG27" s="203"/>
      <c r="AH27" s="203"/>
      <c r="AI27" s="259"/>
      <c r="AJ27" s="207"/>
      <c r="AK27" s="207"/>
      <c r="AL27" s="207"/>
      <c r="AM27" s="208"/>
      <c r="AN27" s="191"/>
      <c r="AO27" s="191"/>
      <c r="AP27" s="191"/>
      <c r="AQ27" s="210"/>
      <c r="AR27" s="190"/>
      <c r="AS27" s="190"/>
      <c r="AT27" s="210"/>
      <c r="AU27" s="210"/>
      <c r="AV27" s="210"/>
      <c r="AW27" s="210"/>
      <c r="AX27" s="210"/>
      <c r="AY27" s="210"/>
      <c r="AZ27" s="210"/>
      <c r="BA27" s="210"/>
      <c r="BB27" s="210"/>
      <c r="BC27" s="210"/>
      <c r="BD27" s="210"/>
      <c r="BE27" s="210"/>
      <c r="BF27" s="210"/>
      <c r="BG27" s="210"/>
      <c r="BH27" s="210"/>
      <c r="BI27" s="210"/>
      <c r="BJ27" s="210"/>
      <c r="BK27" s="210"/>
      <c r="BL27" s="210"/>
      <c r="BM27" s="210"/>
      <c r="BN27" s="210"/>
      <c r="BO27" s="210"/>
      <c r="BP27" s="210"/>
      <c r="BQ27" s="210"/>
      <c r="BR27" s="210"/>
      <c r="BS27" s="210"/>
      <c r="BT27" s="210"/>
      <c r="BU27" s="210"/>
      <c r="BV27" s="210"/>
      <c r="BW27" s="210"/>
      <c r="BX27" s="210"/>
      <c r="BY27" s="210"/>
      <c r="BZ27" s="210"/>
      <c r="CA27" s="210"/>
      <c r="CB27" s="210"/>
      <c r="CC27" s="210"/>
      <c r="CD27" s="210"/>
      <c r="CF27" s="173"/>
      <c r="CG27" s="173"/>
      <c r="CK27" s="173"/>
      <c r="CL27" s="173"/>
      <c r="CM27" s="173"/>
      <c r="CN27" s="173"/>
    </row>
    <row r="28" spans="1:110" s="223" customFormat="1" ht="74.25" customHeight="1" x14ac:dyDescent="0.25">
      <c r="A28" s="203"/>
      <c r="B28" s="210"/>
      <c r="C28" s="171"/>
      <c r="D28" s="210"/>
      <c r="E28" s="210"/>
      <c r="F28" s="210"/>
      <c r="G28" s="210"/>
      <c r="H28" s="210"/>
      <c r="I28" s="210"/>
      <c r="J28" s="210"/>
      <c r="K28" s="203"/>
      <c r="L28" s="210"/>
      <c r="M28" s="210"/>
      <c r="N28" s="203"/>
      <c r="O28" s="203"/>
      <c r="P28" s="207"/>
      <c r="Q28" s="191"/>
      <c r="R28" s="208"/>
      <c r="S28" s="208"/>
      <c r="T28" s="208"/>
      <c r="U28" s="208"/>
      <c r="V28" s="208"/>
      <c r="W28" s="208"/>
      <c r="X28" s="208"/>
      <c r="Y28" s="208"/>
      <c r="Z28" s="203"/>
      <c r="AA28" s="207"/>
      <c r="AB28" s="203"/>
      <c r="AC28" s="231"/>
      <c r="AD28" s="232"/>
      <c r="AE28" s="204"/>
      <c r="AF28" s="207"/>
      <c r="AG28" s="203"/>
      <c r="AH28" s="203"/>
      <c r="AI28" s="259"/>
      <c r="AJ28" s="207"/>
      <c r="AK28" s="207"/>
      <c r="AL28" s="207"/>
      <c r="AM28" s="208"/>
      <c r="AN28" s="191"/>
      <c r="AO28" s="191"/>
      <c r="AP28" s="191"/>
      <c r="AQ28" s="210"/>
      <c r="AR28" s="190"/>
      <c r="AS28" s="190"/>
      <c r="AT28" s="210"/>
      <c r="AU28" s="210"/>
      <c r="AV28" s="210"/>
      <c r="AW28" s="210"/>
      <c r="AX28" s="210"/>
      <c r="AY28" s="210"/>
      <c r="AZ28" s="210"/>
      <c r="BA28" s="210"/>
      <c r="BB28" s="210"/>
      <c r="BC28" s="210"/>
      <c r="BD28" s="210"/>
      <c r="BE28" s="210"/>
      <c r="BF28" s="210"/>
      <c r="BG28" s="210"/>
      <c r="BH28" s="210"/>
      <c r="BI28" s="210"/>
      <c r="BJ28" s="210"/>
      <c r="BK28" s="210"/>
      <c r="BL28" s="210"/>
      <c r="BM28" s="210"/>
      <c r="BN28" s="210"/>
      <c r="BO28" s="210"/>
      <c r="BP28" s="210"/>
      <c r="BQ28" s="210"/>
      <c r="BR28" s="210"/>
      <c r="BS28" s="210"/>
      <c r="BT28" s="210"/>
      <c r="BU28" s="210"/>
      <c r="BV28" s="210"/>
      <c r="BW28" s="210"/>
      <c r="BX28" s="210"/>
      <c r="BY28" s="210"/>
      <c r="BZ28" s="210"/>
      <c r="CA28" s="210"/>
      <c r="CB28" s="210"/>
      <c r="CC28" s="210"/>
      <c r="CD28" s="210"/>
      <c r="CF28" s="173"/>
      <c r="CG28" s="173"/>
      <c r="CK28" s="173"/>
      <c r="CL28" s="173"/>
      <c r="CM28" s="173"/>
      <c r="CN28" s="173"/>
    </row>
    <row r="29" spans="1:110" ht="26.25" customHeight="1" x14ac:dyDescent="0.25">
      <c r="A29" s="223"/>
      <c r="B29" s="223"/>
      <c r="C29" s="223"/>
      <c r="D29" s="223"/>
      <c r="N29" s="223"/>
      <c r="O29" s="223"/>
      <c r="P29" s="223"/>
      <c r="Q29" s="223"/>
      <c r="R29" s="223"/>
      <c r="S29" s="223"/>
      <c r="T29" s="223"/>
      <c r="U29" s="223"/>
      <c r="V29" s="223"/>
      <c r="W29" s="223"/>
      <c r="X29" s="223"/>
      <c r="Y29" s="223"/>
      <c r="Z29" s="223"/>
      <c r="AA29" s="223"/>
      <c r="AB29" s="223"/>
      <c r="AC29" s="223"/>
      <c r="AD29" s="223"/>
      <c r="AE29" s="223"/>
      <c r="AF29" s="223"/>
      <c r="AG29" s="223"/>
      <c r="AH29" s="223"/>
      <c r="AI29" s="223"/>
      <c r="AJ29" s="223"/>
      <c r="AK29" s="223"/>
      <c r="AL29" s="223"/>
      <c r="AM29" s="223"/>
      <c r="AN29" s="223"/>
      <c r="AO29" s="223"/>
      <c r="AP29" s="223"/>
      <c r="AR29" s="223"/>
      <c r="AS29" s="223"/>
      <c r="AT29" s="223"/>
      <c r="AU29" s="223"/>
      <c r="AV29" s="223"/>
      <c r="AW29" s="223"/>
      <c r="AX29" s="223"/>
      <c r="AY29" s="223"/>
      <c r="AZ29" s="223"/>
      <c r="BA29" s="223"/>
      <c r="BB29" s="223"/>
      <c r="BC29" s="223"/>
      <c r="BD29" s="223"/>
      <c r="BE29" s="223"/>
      <c r="BF29" s="223"/>
      <c r="BG29" s="223"/>
      <c r="BH29" s="223"/>
      <c r="BI29" s="223"/>
      <c r="BJ29" s="223"/>
      <c r="BK29" s="223"/>
      <c r="BL29" s="223"/>
      <c r="BM29" s="223"/>
      <c r="BN29" s="223"/>
      <c r="BO29" s="223"/>
      <c r="BP29" s="223"/>
      <c r="BQ29" s="223"/>
      <c r="BR29" s="223"/>
      <c r="BS29" s="223"/>
      <c r="BT29" s="223"/>
      <c r="BU29" s="223"/>
    </row>
    <row r="30" spans="1:110" ht="26.25" customHeight="1" x14ac:dyDescent="0.25">
      <c r="A30" s="223"/>
      <c r="B30" s="223"/>
      <c r="C30" s="223"/>
      <c r="D30" s="223"/>
      <c r="N30" s="223"/>
      <c r="O30" s="223"/>
      <c r="P30" s="223"/>
      <c r="Q30" s="223"/>
      <c r="R30" s="223"/>
      <c r="S30" s="223"/>
      <c r="T30" s="223"/>
      <c r="U30" s="223"/>
      <c r="V30" s="223"/>
      <c r="W30" s="223"/>
      <c r="X30" s="223"/>
      <c r="Y30" s="223"/>
      <c r="Z30" s="223"/>
      <c r="AA30" s="223"/>
      <c r="AB30" s="223"/>
      <c r="AC30" s="223"/>
      <c r="AD30" s="223"/>
      <c r="AE30" s="223"/>
      <c r="AF30" s="223"/>
      <c r="AG30" s="223"/>
      <c r="AH30" s="223"/>
      <c r="AI30" s="223"/>
      <c r="AJ30" s="223"/>
      <c r="AK30" s="223"/>
      <c r="AL30" s="223"/>
      <c r="AM30" s="223"/>
      <c r="AN30" s="223"/>
      <c r="AO30" s="223"/>
      <c r="AP30" s="223"/>
      <c r="AR30" s="223"/>
      <c r="AS30" s="223"/>
      <c r="AT30" s="223"/>
      <c r="AU30" s="223"/>
      <c r="AV30" s="223"/>
      <c r="AW30" s="223"/>
      <c r="AX30" s="223"/>
      <c r="AY30" s="223"/>
      <c r="AZ30" s="223"/>
      <c r="BA30" s="223"/>
      <c r="BB30" s="223"/>
      <c r="BC30" s="223"/>
      <c r="BD30" s="223"/>
      <c r="BE30" s="223"/>
      <c r="BF30" s="223"/>
      <c r="BG30" s="223"/>
      <c r="BH30" s="223"/>
      <c r="BI30" s="223"/>
      <c r="BJ30" s="223"/>
      <c r="BK30" s="223"/>
      <c r="BL30" s="223"/>
      <c r="BM30" s="223"/>
      <c r="BN30" s="223"/>
      <c r="BO30" s="223"/>
      <c r="BP30" s="223"/>
      <c r="BQ30" s="223"/>
      <c r="BR30" s="223"/>
      <c r="BS30" s="223"/>
      <c r="BT30" s="223"/>
      <c r="BU30" s="223"/>
      <c r="BV30" s="223"/>
      <c r="BW30" s="223"/>
    </row>
    <row r="31" spans="1:110" ht="33" customHeight="1" x14ac:dyDescent="0.25">
      <c r="A31" s="223"/>
      <c r="B31" s="223"/>
      <c r="C31" s="233" t="s">
        <v>43</v>
      </c>
      <c r="D31" s="233" t="s">
        <v>44</v>
      </c>
      <c r="E31" s="233" t="s">
        <v>45</v>
      </c>
      <c r="N31" s="223"/>
      <c r="O31" s="223"/>
      <c r="P31" s="223"/>
      <c r="Q31" s="223"/>
      <c r="R31" s="223"/>
      <c r="S31" s="223"/>
      <c r="T31" s="223"/>
      <c r="U31" s="223"/>
      <c r="V31" s="223"/>
      <c r="W31" s="223"/>
      <c r="X31" s="223"/>
      <c r="Y31" s="223"/>
      <c r="Z31" s="223"/>
      <c r="AA31" s="223"/>
      <c r="AB31" s="223"/>
      <c r="AC31" s="223"/>
      <c r="AD31" s="223"/>
      <c r="AE31" s="223"/>
      <c r="AF31" s="223"/>
      <c r="AG31" s="223"/>
      <c r="AH31" s="223"/>
      <c r="AI31" s="223"/>
      <c r="AJ31" s="223"/>
      <c r="AK31" s="223"/>
      <c r="AL31" s="223"/>
      <c r="AM31" s="223"/>
      <c r="AN31" s="223"/>
      <c r="AO31" s="223"/>
      <c r="AP31" s="223"/>
      <c r="AR31" s="223"/>
      <c r="AS31" s="223"/>
      <c r="AT31" s="223"/>
      <c r="AU31" s="223"/>
      <c r="AV31" s="223"/>
      <c r="AW31" s="223"/>
      <c r="AX31" s="223"/>
      <c r="AY31" s="223"/>
      <c r="AZ31" s="223"/>
      <c r="BA31" s="223"/>
      <c r="BB31" s="223"/>
      <c r="BC31" s="223"/>
      <c r="BD31" s="223"/>
      <c r="BE31" s="223"/>
      <c r="BF31" s="223"/>
      <c r="BG31" s="223"/>
      <c r="BH31" s="223"/>
      <c r="BI31" s="223"/>
      <c r="BJ31" s="223"/>
      <c r="BK31" s="223"/>
      <c r="BL31" s="223"/>
      <c r="BM31" s="223"/>
      <c r="BN31" s="223"/>
      <c r="BO31" s="223"/>
      <c r="BP31" s="223"/>
      <c r="BQ31" s="223"/>
      <c r="BR31" s="223"/>
      <c r="BS31" s="223"/>
      <c r="BT31" s="223"/>
      <c r="BU31" s="223"/>
      <c r="BV31" s="223"/>
      <c r="BW31" s="223"/>
    </row>
    <row r="32" spans="1:110" s="224" customFormat="1" ht="45" customHeight="1" x14ac:dyDescent="0.25">
      <c r="A32" s="223"/>
      <c r="B32" s="223"/>
      <c r="C32" s="235">
        <v>1</v>
      </c>
      <c r="D32" s="17" t="s">
        <v>837</v>
      </c>
      <c r="E32" s="235" t="s">
        <v>838</v>
      </c>
      <c r="F32" s="223"/>
      <c r="G32" s="223"/>
      <c r="H32" s="223"/>
      <c r="I32" s="223"/>
      <c r="J32" s="223"/>
      <c r="K32" s="223"/>
      <c r="L32" s="223"/>
      <c r="M32" s="223"/>
      <c r="N32" s="223"/>
      <c r="O32" s="223"/>
      <c r="P32" s="223"/>
      <c r="Q32" s="223"/>
      <c r="R32" s="223"/>
      <c r="S32" s="223"/>
      <c r="T32" s="223"/>
      <c r="U32" s="223"/>
      <c r="V32" s="223"/>
      <c r="W32" s="223"/>
      <c r="X32" s="223"/>
      <c r="Y32" s="223"/>
      <c r="Z32" s="223"/>
      <c r="AA32" s="223"/>
      <c r="AB32" s="223"/>
      <c r="AC32" s="223"/>
      <c r="AD32" s="223"/>
      <c r="AE32" s="223"/>
      <c r="AF32" s="223"/>
      <c r="AG32" s="223"/>
      <c r="AH32" s="223"/>
      <c r="AI32" s="223"/>
      <c r="AJ32" s="223"/>
      <c r="AK32" s="223"/>
      <c r="AL32" s="223"/>
      <c r="AM32" s="223"/>
      <c r="AN32" s="223"/>
      <c r="AO32" s="223"/>
      <c r="AP32" s="223"/>
      <c r="AQ32" s="223"/>
      <c r="AR32" s="223"/>
      <c r="AS32" s="223"/>
      <c r="AT32" s="223"/>
      <c r="AU32" s="223"/>
      <c r="AV32" s="223"/>
      <c r="AW32" s="223"/>
      <c r="AX32" s="223"/>
      <c r="AY32" s="223"/>
      <c r="AZ32" s="223"/>
      <c r="BA32" s="223"/>
      <c r="BB32" s="223"/>
      <c r="BC32" s="223"/>
      <c r="BD32" s="223"/>
      <c r="BE32" s="223"/>
      <c r="BF32" s="223"/>
      <c r="BG32" s="223"/>
      <c r="BH32" s="223"/>
      <c r="BI32" s="223"/>
      <c r="BJ32" s="223"/>
      <c r="BK32" s="223"/>
      <c r="BL32" s="223"/>
      <c r="BM32" s="223"/>
      <c r="BN32" s="223"/>
      <c r="BO32" s="223"/>
      <c r="BP32" s="223"/>
      <c r="BQ32" s="223"/>
      <c r="BR32" s="223"/>
      <c r="BS32" s="223"/>
      <c r="BT32" s="223"/>
      <c r="BU32" s="223"/>
      <c r="BV32" s="223"/>
      <c r="BW32" s="223"/>
      <c r="BX32" s="222"/>
      <c r="BY32" s="222"/>
      <c r="BZ32" s="222"/>
      <c r="CA32" s="222"/>
      <c r="CB32" s="222"/>
      <c r="CC32" s="222"/>
      <c r="CD32" s="222"/>
      <c r="CE32" s="222"/>
      <c r="CF32" s="222"/>
      <c r="CG32" s="222"/>
      <c r="CH32" s="222"/>
      <c r="CI32" s="222"/>
      <c r="CJ32" s="222"/>
      <c r="CK32" s="222"/>
      <c r="CL32" s="222"/>
      <c r="CM32" s="222"/>
      <c r="CN32" s="222"/>
      <c r="CO32" s="222"/>
      <c r="CP32" s="222"/>
      <c r="CQ32" s="222"/>
      <c r="CR32" s="222"/>
      <c r="CS32" s="222"/>
      <c r="CT32" s="222"/>
      <c r="CU32" s="222"/>
      <c r="CV32" s="222"/>
      <c r="CW32" s="222"/>
      <c r="CX32" s="222"/>
      <c r="CY32" s="222"/>
      <c r="CZ32" s="222"/>
      <c r="DA32" s="222"/>
      <c r="DB32" s="222"/>
      <c r="DC32" s="222"/>
      <c r="DD32" s="222"/>
      <c r="DE32" s="222"/>
      <c r="DF32" s="222"/>
    </row>
    <row r="33" spans="1:110" s="224" customFormat="1" ht="38.25" customHeight="1" x14ac:dyDescent="0.25">
      <c r="A33" s="223"/>
      <c r="B33" s="223"/>
      <c r="C33" s="235">
        <v>2</v>
      </c>
      <c r="D33" s="17" t="s">
        <v>839</v>
      </c>
      <c r="E33" s="235" t="s">
        <v>840</v>
      </c>
      <c r="F33" s="223"/>
      <c r="G33" s="223"/>
      <c r="H33" s="223"/>
      <c r="I33" s="223"/>
      <c r="J33" s="223"/>
      <c r="K33" s="223"/>
      <c r="L33" s="223"/>
      <c r="M33" s="223"/>
      <c r="N33" s="223"/>
      <c r="O33" s="223"/>
      <c r="P33" s="223"/>
      <c r="Q33" s="223"/>
      <c r="R33" s="223"/>
      <c r="S33" s="223"/>
      <c r="T33" s="223"/>
      <c r="U33" s="223"/>
      <c r="V33" s="223"/>
      <c r="W33" s="223"/>
      <c r="X33" s="223"/>
      <c r="Y33" s="223"/>
      <c r="Z33" s="223"/>
      <c r="AA33" s="223"/>
      <c r="AB33" s="223"/>
      <c r="AC33" s="223"/>
      <c r="AD33" s="223"/>
      <c r="AE33" s="223"/>
      <c r="AF33" s="223"/>
      <c r="AG33" s="223"/>
      <c r="AH33" s="223"/>
      <c r="AI33" s="223"/>
      <c r="AJ33" s="223"/>
      <c r="AK33" s="223"/>
      <c r="AL33" s="223"/>
      <c r="AM33" s="223"/>
      <c r="AN33" s="223"/>
      <c r="AO33" s="223"/>
      <c r="AP33" s="223"/>
      <c r="AQ33" s="223"/>
      <c r="AR33" s="223"/>
      <c r="AS33" s="223"/>
      <c r="AT33" s="223"/>
      <c r="AU33" s="223"/>
      <c r="AV33" s="223"/>
      <c r="AW33" s="223"/>
      <c r="AX33" s="223"/>
      <c r="AY33" s="223"/>
      <c r="AZ33" s="223"/>
      <c r="BA33" s="223"/>
      <c r="BB33" s="223"/>
      <c r="BC33" s="223"/>
      <c r="BD33" s="223"/>
      <c r="BE33" s="223"/>
      <c r="BF33" s="223"/>
      <c r="BG33" s="223"/>
      <c r="BH33" s="223"/>
      <c r="BI33" s="223"/>
      <c r="BJ33" s="223"/>
      <c r="BK33" s="223"/>
      <c r="BL33" s="223"/>
      <c r="BM33" s="223"/>
      <c r="BN33" s="223"/>
      <c r="BO33" s="223"/>
      <c r="BP33" s="223"/>
      <c r="BQ33" s="223"/>
      <c r="BR33" s="223"/>
      <c r="BS33" s="223"/>
      <c r="BT33" s="223"/>
      <c r="BU33" s="223"/>
      <c r="BV33" s="223"/>
      <c r="BW33" s="223"/>
      <c r="BX33" s="222"/>
      <c r="BY33" s="222"/>
      <c r="BZ33" s="222"/>
      <c r="CA33" s="222"/>
      <c r="CB33" s="222"/>
      <c r="CC33" s="222"/>
      <c r="CD33" s="222"/>
      <c r="CE33" s="222"/>
      <c r="CF33" s="222"/>
      <c r="CG33" s="222"/>
      <c r="CH33" s="222"/>
      <c r="CI33" s="222"/>
      <c r="CJ33" s="222"/>
      <c r="CK33" s="222"/>
      <c r="CL33" s="222"/>
      <c r="CM33" s="222"/>
      <c r="CN33" s="222"/>
      <c r="CO33" s="222"/>
      <c r="CP33" s="222"/>
      <c r="CQ33" s="222"/>
      <c r="CR33" s="222"/>
      <c r="CS33" s="222"/>
      <c r="CT33" s="222"/>
      <c r="CU33" s="222"/>
      <c r="CV33" s="222"/>
      <c r="CW33" s="222"/>
      <c r="CX33" s="222"/>
      <c r="CY33" s="222"/>
      <c r="CZ33" s="222"/>
      <c r="DA33" s="222"/>
      <c r="DB33" s="222"/>
      <c r="DC33" s="222"/>
      <c r="DD33" s="222"/>
      <c r="DE33" s="222"/>
      <c r="DF33" s="222"/>
    </row>
    <row r="34" spans="1:110" s="224" customFormat="1" ht="161.25" customHeight="1" x14ac:dyDescent="0.25">
      <c r="A34" s="223"/>
      <c r="B34" s="223"/>
      <c r="C34" s="236">
        <v>3</v>
      </c>
      <c r="D34" s="237" t="s">
        <v>841</v>
      </c>
      <c r="E34" s="236" t="s">
        <v>842</v>
      </c>
      <c r="F34" s="223"/>
      <c r="G34" s="223"/>
      <c r="H34" s="223"/>
      <c r="I34" s="223"/>
      <c r="J34" s="223"/>
      <c r="K34" s="223"/>
      <c r="L34" s="223"/>
      <c r="M34" s="223"/>
      <c r="N34" s="223"/>
      <c r="O34" s="223"/>
      <c r="P34" s="223"/>
      <c r="Q34" s="223"/>
      <c r="R34" s="223"/>
      <c r="S34" s="223"/>
      <c r="T34" s="223"/>
      <c r="U34" s="223"/>
      <c r="V34" s="223"/>
      <c r="W34" s="223"/>
      <c r="X34" s="223"/>
      <c r="Y34" s="223"/>
      <c r="Z34" s="223"/>
      <c r="AA34" s="223"/>
      <c r="AB34" s="223"/>
      <c r="AC34" s="223"/>
      <c r="AD34" s="223"/>
      <c r="AE34" s="223"/>
      <c r="AF34" s="223"/>
      <c r="AG34" s="223"/>
      <c r="AH34" s="223"/>
      <c r="AI34" s="223"/>
      <c r="AJ34" s="223"/>
      <c r="AK34" s="223"/>
      <c r="AL34" s="223"/>
      <c r="AM34" s="223"/>
      <c r="AN34" s="223"/>
      <c r="AO34" s="223"/>
      <c r="AP34" s="223"/>
      <c r="AQ34" s="223"/>
      <c r="AR34" s="223"/>
      <c r="AS34" s="223"/>
      <c r="AT34" s="223"/>
      <c r="AU34" s="223"/>
      <c r="AV34" s="223"/>
      <c r="AW34" s="223"/>
      <c r="AX34" s="223"/>
      <c r="AY34" s="223"/>
      <c r="AZ34" s="223"/>
      <c r="BA34" s="223"/>
      <c r="BB34" s="223"/>
      <c r="BC34" s="223"/>
      <c r="BD34" s="223"/>
      <c r="BE34" s="223"/>
      <c r="BF34" s="223"/>
      <c r="BG34" s="223"/>
      <c r="BH34" s="223"/>
      <c r="BI34" s="223"/>
      <c r="BJ34" s="223"/>
      <c r="BK34" s="223"/>
      <c r="BL34" s="223"/>
      <c r="BM34" s="223"/>
      <c r="BN34" s="223"/>
      <c r="BO34" s="223"/>
      <c r="BP34" s="223"/>
      <c r="BQ34" s="223"/>
      <c r="BR34" s="223"/>
      <c r="BS34" s="223"/>
      <c r="BT34" s="223"/>
      <c r="BU34" s="223"/>
      <c r="BV34" s="223"/>
      <c r="BW34" s="223"/>
      <c r="BX34" s="222"/>
      <c r="BY34" s="222"/>
      <c r="BZ34" s="222"/>
      <c r="CA34" s="222"/>
      <c r="CB34" s="222"/>
      <c r="CC34" s="222"/>
      <c r="CD34" s="222"/>
      <c r="CE34" s="222"/>
      <c r="CF34" s="222"/>
      <c r="CG34" s="222"/>
      <c r="CH34" s="222"/>
      <c r="CI34" s="222"/>
      <c r="CJ34" s="222"/>
      <c r="CK34" s="222"/>
      <c r="CL34" s="222"/>
      <c r="CM34" s="222"/>
      <c r="CN34" s="222"/>
      <c r="CO34" s="222"/>
      <c r="CP34" s="222"/>
      <c r="CQ34" s="222"/>
      <c r="CR34" s="222"/>
      <c r="CS34" s="222"/>
      <c r="CT34" s="222"/>
      <c r="CU34" s="222"/>
      <c r="CV34" s="222"/>
      <c r="CW34" s="222"/>
      <c r="CX34" s="222"/>
      <c r="CY34" s="222"/>
      <c r="CZ34" s="222"/>
      <c r="DA34" s="222"/>
      <c r="DB34" s="222"/>
      <c r="DC34" s="222"/>
      <c r="DD34" s="222"/>
      <c r="DE34" s="222"/>
      <c r="DF34" s="222"/>
    </row>
    <row r="35" spans="1:110" s="224" customFormat="1" x14ac:dyDescent="0.25">
      <c r="A35" s="223"/>
      <c r="B35" s="223"/>
      <c r="C35" s="236">
        <v>4</v>
      </c>
      <c r="D35" s="237" t="s">
        <v>843</v>
      </c>
      <c r="E35" s="236" t="s">
        <v>844</v>
      </c>
      <c r="F35" s="223"/>
      <c r="G35" s="223"/>
      <c r="H35" s="223"/>
      <c r="I35" s="223"/>
      <c r="J35" s="223"/>
      <c r="K35" s="223"/>
      <c r="L35" s="223"/>
      <c r="M35" s="223"/>
      <c r="N35" s="223"/>
      <c r="O35" s="223"/>
      <c r="P35" s="223"/>
      <c r="Q35" s="223"/>
      <c r="R35" s="223"/>
      <c r="S35" s="223"/>
      <c r="T35" s="223"/>
      <c r="U35" s="223"/>
      <c r="V35" s="223"/>
      <c r="W35" s="223"/>
      <c r="X35" s="223"/>
      <c r="Y35" s="223"/>
      <c r="Z35" s="223"/>
      <c r="AA35" s="223"/>
      <c r="AB35" s="223"/>
      <c r="AC35" s="223"/>
      <c r="AD35" s="223"/>
      <c r="AE35" s="223"/>
      <c r="AF35" s="223"/>
      <c r="AG35" s="223"/>
      <c r="AH35" s="223"/>
      <c r="AI35" s="223"/>
      <c r="AJ35" s="223"/>
      <c r="AK35" s="223"/>
      <c r="AL35" s="223"/>
      <c r="AM35" s="223"/>
      <c r="AN35" s="223"/>
      <c r="AO35" s="223"/>
      <c r="AP35" s="223"/>
      <c r="AQ35" s="223"/>
      <c r="AR35" s="223"/>
      <c r="AS35" s="223"/>
      <c r="AT35" s="223"/>
      <c r="AU35" s="223"/>
      <c r="AV35" s="223"/>
      <c r="AW35" s="223"/>
      <c r="AX35" s="223"/>
      <c r="AY35" s="223"/>
      <c r="AZ35" s="223"/>
      <c r="BA35" s="223"/>
      <c r="BB35" s="223"/>
      <c r="BC35" s="223"/>
      <c r="BD35" s="223"/>
      <c r="BE35" s="223"/>
      <c r="BF35" s="223"/>
      <c r="BG35" s="223"/>
      <c r="BH35" s="223"/>
      <c r="BI35" s="223"/>
      <c r="BJ35" s="223"/>
      <c r="BK35" s="223"/>
      <c r="BL35" s="223"/>
      <c r="BM35" s="223"/>
      <c r="BN35" s="223"/>
      <c r="BO35" s="223"/>
      <c r="BP35" s="223"/>
      <c r="BQ35" s="223"/>
      <c r="BR35" s="223"/>
      <c r="BS35" s="223"/>
      <c r="BT35" s="223"/>
      <c r="BU35" s="223"/>
      <c r="BV35" s="223"/>
      <c r="BW35" s="223"/>
      <c r="BX35" s="222"/>
      <c r="BY35" s="222"/>
      <c r="BZ35" s="222"/>
      <c r="CA35" s="222"/>
      <c r="CB35" s="222"/>
      <c r="CC35" s="222"/>
      <c r="CD35" s="222"/>
      <c r="CE35" s="222"/>
      <c r="CF35" s="222"/>
      <c r="CG35" s="222"/>
      <c r="CH35" s="222"/>
      <c r="CI35" s="222"/>
      <c r="CJ35" s="222"/>
      <c r="CK35" s="222"/>
      <c r="CL35" s="222"/>
      <c r="CM35" s="222"/>
      <c r="CN35" s="222"/>
      <c r="CO35" s="222"/>
      <c r="CP35" s="222"/>
      <c r="CQ35" s="222"/>
      <c r="CR35" s="222"/>
      <c r="CS35" s="222"/>
      <c r="CT35" s="222"/>
      <c r="CU35" s="222"/>
      <c r="CV35" s="222"/>
      <c r="CW35" s="222"/>
      <c r="CX35" s="222"/>
      <c r="CY35" s="222"/>
      <c r="CZ35" s="222"/>
      <c r="DA35" s="222"/>
      <c r="DB35" s="222"/>
      <c r="DC35" s="222"/>
      <c r="DD35" s="222"/>
      <c r="DE35" s="222"/>
      <c r="DF35" s="222"/>
    </row>
    <row r="36" spans="1:110" ht="25.5" x14ac:dyDescent="0.25">
      <c r="A36" s="223"/>
      <c r="B36" s="223"/>
      <c r="C36" s="236">
        <v>5</v>
      </c>
      <c r="D36" s="237" t="s">
        <v>845</v>
      </c>
      <c r="E36" s="236" t="s">
        <v>846</v>
      </c>
      <c r="N36" s="223"/>
      <c r="O36" s="223"/>
      <c r="P36" s="223"/>
      <c r="Q36" s="223"/>
      <c r="R36" s="223"/>
      <c r="S36" s="223"/>
      <c r="T36" s="223"/>
      <c r="U36" s="223"/>
      <c r="V36" s="223"/>
      <c r="W36" s="223"/>
      <c r="X36" s="223"/>
      <c r="Y36" s="223"/>
      <c r="Z36" s="223"/>
      <c r="AA36" s="223"/>
      <c r="AB36" s="223"/>
      <c r="AC36" s="223"/>
      <c r="AD36" s="223"/>
      <c r="AE36" s="223"/>
      <c r="AF36" s="223"/>
      <c r="AG36" s="223"/>
      <c r="AH36" s="223"/>
      <c r="AI36" s="223"/>
      <c r="AJ36" s="223"/>
      <c r="AK36" s="223"/>
      <c r="AL36" s="223"/>
      <c r="AM36" s="223"/>
      <c r="AN36" s="223"/>
      <c r="AO36" s="223"/>
      <c r="AP36" s="223"/>
      <c r="AR36" s="223"/>
      <c r="AS36" s="223"/>
      <c r="AT36" s="223"/>
      <c r="AU36" s="223"/>
      <c r="AV36" s="223"/>
      <c r="AW36" s="223"/>
      <c r="AX36" s="223"/>
      <c r="AY36" s="223"/>
      <c r="AZ36" s="223"/>
      <c r="BA36" s="223"/>
      <c r="BB36" s="223"/>
      <c r="BC36" s="223"/>
      <c r="BD36" s="223"/>
      <c r="BE36" s="223"/>
      <c r="BF36" s="223"/>
      <c r="BG36" s="223"/>
      <c r="BH36" s="223"/>
      <c r="BI36" s="223"/>
      <c r="BJ36" s="223"/>
      <c r="BK36" s="223"/>
      <c r="BL36" s="223"/>
      <c r="BM36" s="223"/>
      <c r="BN36" s="223"/>
      <c r="BO36" s="223"/>
      <c r="BP36" s="223"/>
      <c r="BQ36" s="223"/>
      <c r="BR36" s="223"/>
      <c r="BS36" s="223"/>
      <c r="BT36" s="223"/>
      <c r="BU36" s="223"/>
      <c r="BV36" s="223"/>
      <c r="BW36" s="223"/>
    </row>
    <row r="37" spans="1:110" ht="114" x14ac:dyDescent="0.25">
      <c r="C37" s="187">
        <v>6</v>
      </c>
      <c r="D37" s="188" t="s">
        <v>847</v>
      </c>
      <c r="E37" s="187" t="s">
        <v>848</v>
      </c>
      <c r="N37" s="223"/>
      <c r="O37" s="223"/>
      <c r="P37" s="223"/>
      <c r="Q37" s="223"/>
      <c r="R37" s="223"/>
      <c r="S37" s="223"/>
      <c r="T37" s="223"/>
      <c r="U37" s="223"/>
      <c r="V37" s="223"/>
      <c r="W37" s="223"/>
      <c r="X37" s="223"/>
      <c r="Y37" s="223"/>
      <c r="Z37" s="223"/>
      <c r="AA37" s="223"/>
      <c r="AB37" s="223"/>
      <c r="AC37" s="223"/>
      <c r="AD37" s="223"/>
      <c r="AE37" s="223"/>
      <c r="AF37" s="223"/>
      <c r="AG37" s="223"/>
      <c r="AH37" s="223"/>
      <c r="AI37" s="223"/>
      <c r="AJ37" s="223"/>
      <c r="AK37" s="223"/>
      <c r="AL37" s="223"/>
      <c r="AM37" s="223"/>
      <c r="AN37" s="223"/>
      <c r="AO37" s="223"/>
      <c r="AP37" s="223"/>
      <c r="AR37" s="223"/>
      <c r="AS37" s="223"/>
      <c r="AT37" s="223"/>
      <c r="AU37" s="223"/>
      <c r="AV37" s="223"/>
      <c r="AW37" s="223"/>
      <c r="AX37" s="223"/>
      <c r="AY37" s="223"/>
      <c r="AZ37" s="223"/>
      <c r="BA37" s="223"/>
      <c r="BB37" s="223"/>
      <c r="BC37" s="223"/>
      <c r="BD37" s="223"/>
      <c r="BE37" s="223"/>
      <c r="BF37" s="223"/>
      <c r="BG37" s="223"/>
      <c r="BH37" s="223"/>
      <c r="BI37" s="223"/>
      <c r="BJ37" s="223"/>
      <c r="BK37" s="223"/>
      <c r="BL37" s="223"/>
      <c r="BM37" s="223"/>
      <c r="BN37" s="223"/>
      <c r="BO37" s="223"/>
      <c r="BP37" s="223"/>
      <c r="BQ37" s="223"/>
      <c r="BR37" s="223"/>
      <c r="BS37" s="223"/>
      <c r="BT37" s="223"/>
      <c r="BU37" s="223"/>
      <c r="BV37" s="223"/>
      <c r="BW37" s="223"/>
    </row>
    <row r="38" spans="1:110" ht="242.25" x14ac:dyDescent="0.25">
      <c r="C38" s="238">
        <v>7</v>
      </c>
      <c r="D38" s="239" t="s">
        <v>952</v>
      </c>
      <c r="E38" s="240">
        <v>44074</v>
      </c>
    </row>
    <row r="39" spans="1:110" ht="25.5" x14ac:dyDescent="0.25">
      <c r="C39" s="265">
        <v>8</v>
      </c>
      <c r="D39" s="274" t="s">
        <v>958</v>
      </c>
      <c r="E39" s="266">
        <v>44196</v>
      </c>
    </row>
  </sheetData>
  <mergeCells count="203">
    <mergeCell ref="E5:F5"/>
    <mergeCell ref="B5:C5"/>
    <mergeCell ref="B3:CC4"/>
    <mergeCell ref="B2:CC2"/>
    <mergeCell ref="E6:AL8"/>
    <mergeCell ref="AM6:AT8"/>
    <mergeCell ref="A17:A19"/>
    <mergeCell ref="B17:B19"/>
    <mergeCell ref="K17:K19"/>
    <mergeCell ref="C17:C19"/>
    <mergeCell ref="D17:D19"/>
    <mergeCell ref="E17:E19"/>
    <mergeCell ref="F17:F19"/>
    <mergeCell ref="G17:G19"/>
    <mergeCell ref="H17:H19"/>
    <mergeCell ref="L14:L16"/>
    <mergeCell ref="M14:M16"/>
    <mergeCell ref="AE17:AE19"/>
    <mergeCell ref="AF17:AF19"/>
    <mergeCell ref="AG17:AG19"/>
    <mergeCell ref="AH17:AH19"/>
    <mergeCell ref="N17:N19"/>
    <mergeCell ref="I17:I19"/>
    <mergeCell ref="J17:J19"/>
    <mergeCell ref="L17:L19"/>
    <mergeCell ref="M17:M19"/>
    <mergeCell ref="AF14:AF16"/>
    <mergeCell ref="AJ17:AJ19"/>
    <mergeCell ref="O17:O19"/>
    <mergeCell ref="P17:P19"/>
    <mergeCell ref="P14:P16"/>
    <mergeCell ref="AK17:AK19"/>
    <mergeCell ref="AL17:AL19"/>
    <mergeCell ref="AH14:AH16"/>
    <mergeCell ref="O14:O16"/>
    <mergeCell ref="AE14:AE16"/>
    <mergeCell ref="AG14:AG16"/>
    <mergeCell ref="AI14:AI16"/>
    <mergeCell ref="AI17:AI19"/>
    <mergeCell ref="CF17:CF19"/>
    <mergeCell ref="CG17:CG19"/>
    <mergeCell ref="CM17:CM19"/>
    <mergeCell ref="AM17:AM19"/>
    <mergeCell ref="CL17:CL19"/>
    <mergeCell ref="CK14:CK16"/>
    <mergeCell ref="CK17:CK19"/>
    <mergeCell ref="CF14:CF16"/>
    <mergeCell ref="CG14:CG16"/>
    <mergeCell ref="CM14:CM16"/>
    <mergeCell ref="CL14:CL16"/>
    <mergeCell ref="A14:A16"/>
    <mergeCell ref="B14:B16"/>
    <mergeCell ref="K14:K16"/>
    <mergeCell ref="C14:C16"/>
    <mergeCell ref="D14:D16"/>
    <mergeCell ref="E14:E16"/>
    <mergeCell ref="F14:F16"/>
    <mergeCell ref="G14:G16"/>
    <mergeCell ref="H14:H16"/>
    <mergeCell ref="I14:I16"/>
    <mergeCell ref="J14:J16"/>
    <mergeCell ref="CN14:CN16"/>
    <mergeCell ref="AJ14:AJ16"/>
    <mergeCell ref="AK14:AK16"/>
    <mergeCell ref="AL14:AL16"/>
    <mergeCell ref="AM14:AM16"/>
    <mergeCell ref="CM11:CM13"/>
    <mergeCell ref="CN11:CN13"/>
    <mergeCell ref="CF11:CF13"/>
    <mergeCell ref="CG11:CG13"/>
    <mergeCell ref="CK11:CK13"/>
    <mergeCell ref="CL11:CL13"/>
    <mergeCell ref="AH9:AH10"/>
    <mergeCell ref="AJ9:AL9"/>
    <mergeCell ref="AM9:AM10"/>
    <mergeCell ref="AR9:AR10"/>
    <mergeCell ref="AS9:AS10"/>
    <mergeCell ref="AT9:AT10"/>
    <mergeCell ref="AH11:AH13"/>
    <mergeCell ref="AJ11:AJ13"/>
    <mergeCell ref="AK11:AK13"/>
    <mergeCell ref="AL11:AL13"/>
    <mergeCell ref="AM11:AM13"/>
    <mergeCell ref="AN9:AN10"/>
    <mergeCell ref="AO9:AO10"/>
    <mergeCell ref="AQ9:AQ10"/>
    <mergeCell ref="AP9:AP10"/>
    <mergeCell ref="AI11:AI13"/>
    <mergeCell ref="A11:A13"/>
    <mergeCell ref="B11:B13"/>
    <mergeCell ref="C11:C13"/>
    <mergeCell ref="D11:D13"/>
    <mergeCell ref="E11:E13"/>
    <mergeCell ref="L11:L13"/>
    <mergeCell ref="K9:K10"/>
    <mergeCell ref="K11:K13"/>
    <mergeCell ref="M11:M13"/>
    <mergeCell ref="J11:J13"/>
    <mergeCell ref="F9:F10"/>
    <mergeCell ref="F11:F13"/>
    <mergeCell ref="G9:G10"/>
    <mergeCell ref="G11:G13"/>
    <mergeCell ref="H9:H10"/>
    <mergeCell ref="H11:H13"/>
    <mergeCell ref="I9:I10"/>
    <mergeCell ref="I11:I13"/>
    <mergeCell ref="M9:M10"/>
    <mergeCell ref="DE4:DE5"/>
    <mergeCell ref="DF4:DF5"/>
    <mergeCell ref="A2:A4"/>
    <mergeCell ref="CZ4:DA9"/>
    <mergeCell ref="DB4:DB5"/>
    <mergeCell ref="DC4:DC5"/>
    <mergeCell ref="W9:W10"/>
    <mergeCell ref="X9:X10"/>
    <mergeCell ref="Y9:Y10"/>
    <mergeCell ref="A9:A10"/>
    <mergeCell ref="B9:B10"/>
    <mergeCell ref="C9:C10"/>
    <mergeCell ref="D9:D10"/>
    <mergeCell ref="E9:E10"/>
    <mergeCell ref="L9:L10"/>
    <mergeCell ref="DD4:DD5"/>
    <mergeCell ref="AD9:AD10"/>
    <mergeCell ref="CL9:CN9"/>
    <mergeCell ref="BD9:BD10"/>
    <mergeCell ref="BE9:BE10"/>
    <mergeCell ref="N9:P9"/>
    <mergeCell ref="J9:J10"/>
    <mergeCell ref="S9:S10"/>
    <mergeCell ref="T9:T10"/>
    <mergeCell ref="U9:U10"/>
    <mergeCell ref="V9:V10"/>
    <mergeCell ref="AG11:AG13"/>
    <mergeCell ref="Z9:Z10"/>
    <mergeCell ref="N14:N16"/>
    <mergeCell ref="N11:N13"/>
    <mergeCell ref="O11:O13"/>
    <mergeCell ref="P11:P13"/>
    <mergeCell ref="AA9:AA10"/>
    <mergeCell ref="AB9:AB10"/>
    <mergeCell ref="AF11:AF13"/>
    <mergeCell ref="AF9:AF10"/>
    <mergeCell ref="AG9:AG10"/>
    <mergeCell ref="AE11:AE13"/>
    <mergeCell ref="Q9:Q10"/>
    <mergeCell ref="R9:R10"/>
    <mergeCell ref="AX6:BF6"/>
    <mergeCell ref="BG6:BI6"/>
    <mergeCell ref="BJ6:BR6"/>
    <mergeCell ref="BS6:BU6"/>
    <mergeCell ref="BV6:CD6"/>
    <mergeCell ref="AU7:AW7"/>
    <mergeCell ref="AX7:BF7"/>
    <mergeCell ref="BG7:BI7"/>
    <mergeCell ref="BJ7:BR7"/>
    <mergeCell ref="BS7:BU7"/>
    <mergeCell ref="BV7:CD7"/>
    <mergeCell ref="CD9:CD10"/>
    <mergeCell ref="BS8:BU8"/>
    <mergeCell ref="BH9:BH10"/>
    <mergeCell ref="AV9:AV10"/>
    <mergeCell ref="BT9:BT10"/>
    <mergeCell ref="BU9:BU10"/>
    <mergeCell ref="AW9:AW10"/>
    <mergeCell ref="AZ9:AZ10"/>
    <mergeCell ref="BA9:BA10"/>
    <mergeCell ref="BB9:BB10"/>
    <mergeCell ref="BC9:BC10"/>
    <mergeCell ref="BF9:BF10"/>
    <mergeCell ref="BJ9:BJ10"/>
    <mergeCell ref="BV8:CA8"/>
    <mergeCell ref="CB8:CD8"/>
    <mergeCell ref="AU8:AW8"/>
    <mergeCell ref="AX8:BC8"/>
    <mergeCell ref="BD8:BF8"/>
    <mergeCell ref="BG8:BI8"/>
    <mergeCell ref="BJ8:BO8"/>
    <mergeCell ref="BP8:BR8"/>
    <mergeCell ref="A6:D8"/>
    <mergeCell ref="CB9:CB10"/>
    <mergeCell ref="CC9:CC10"/>
    <mergeCell ref="BL9:BL10"/>
    <mergeCell ref="BM9:BM10"/>
    <mergeCell ref="BN9:BN10"/>
    <mergeCell ref="BO9:BO10"/>
    <mergeCell ref="BP9:BP10"/>
    <mergeCell ref="BQ9:BQ10"/>
    <mergeCell ref="BR9:BR10"/>
    <mergeCell ref="BV9:BV10"/>
    <mergeCell ref="BW9:BW10"/>
    <mergeCell ref="BZ9:BZ10"/>
    <mergeCell ref="CA9:CA10"/>
    <mergeCell ref="BK9:BK10"/>
    <mergeCell ref="BI9:BI10"/>
    <mergeCell ref="BS9:BS10"/>
    <mergeCell ref="AU9:AU10"/>
    <mergeCell ref="BX9:BX10"/>
    <mergeCell ref="BY9:BY10"/>
    <mergeCell ref="AX9:AX10"/>
    <mergeCell ref="AY9:AY10"/>
    <mergeCell ref="BG9:BG10"/>
    <mergeCell ref="AU6:AW6"/>
  </mergeCells>
  <hyperlinks>
    <hyperlink ref="BT11" r:id="rId1"/>
    <hyperlink ref="BT12" r:id="rId2"/>
    <hyperlink ref="BT14" r:id="rId3"/>
    <hyperlink ref="BT15" r:id="rId4"/>
  </hyperlinks>
  <pageMargins left="1.2736614173228347" right="0.70866141732283472" top="0.74803149606299213" bottom="0.74803149606299213" header="0.31496062992125984" footer="0.31496062992125984"/>
  <pageSetup paperSize="119" scale="31" orientation="landscape" r:id="rId5"/>
  <drawing r:id="rId6"/>
  <extLst>
    <ext xmlns:x14="http://schemas.microsoft.com/office/spreadsheetml/2009/9/main" uri="{78C0D931-6437-407d-A8EE-F0AAD7539E65}">
      <x14:conditionalFormattings>
        <x14:conditionalFormatting xmlns:xm="http://schemas.microsoft.com/office/excel/2006/main">
          <x14:cfRule type="cellIs" priority="252" operator="equal" id="{3581B528-6013-4113-B787-152D003A3FC1}">
            <xm:f>'DATOS '!$A$6</xm:f>
            <x14:dxf>
              <fill>
                <patternFill>
                  <bgColor rgb="FF00B050"/>
                </patternFill>
              </fill>
            </x14:dxf>
          </x14:cfRule>
          <x14:cfRule type="cellIs" priority="253" operator="equal" id="{63AB54CB-E0F3-46AF-8ACB-B224DDD1E649}">
            <xm:f>'DATOS '!$A$5</xm:f>
            <x14:dxf>
              <fill>
                <patternFill>
                  <bgColor rgb="FF92D050"/>
                </patternFill>
              </fill>
            </x14:dxf>
          </x14:cfRule>
          <x14:cfRule type="cellIs" priority="254" operator="equal" id="{5AAEB860-0921-4D61-85F7-3F34E35F9DA0}">
            <xm:f>'DATOS '!$A$4</xm:f>
            <x14:dxf>
              <fill>
                <patternFill>
                  <bgColor rgb="FFFFFF00"/>
                </patternFill>
              </fill>
            </x14:dxf>
          </x14:cfRule>
          <x14:cfRule type="cellIs" priority="255" operator="equal" id="{DB2845A9-6B1E-424F-87C6-CECF127B5E9D}">
            <xm:f>'DATOS '!$A$3</xm:f>
            <x14:dxf>
              <fill>
                <patternFill>
                  <bgColor rgb="FFFFC000"/>
                </patternFill>
              </fill>
            </x14:dxf>
          </x14:cfRule>
          <x14:cfRule type="cellIs" priority="256" operator="equal" id="{C7D07FF5-796E-44DC-94DF-9841C7618938}">
            <xm:f>'DATOS '!$A$2</xm:f>
            <x14:dxf>
              <fill>
                <patternFill>
                  <bgColor rgb="FFFF0000"/>
                </patternFill>
              </fill>
            </x14:dxf>
          </x14:cfRule>
          <xm:sqref>N11 AJ11 N14:N15 N17 AJ14 AJ17</xm:sqref>
        </x14:conditionalFormatting>
        <x14:conditionalFormatting xmlns:xm="http://schemas.microsoft.com/office/excel/2006/main">
          <x14:cfRule type="cellIs" priority="257" operator="equal" id="{63592E8F-EB51-44DD-829A-060613CA8381}">
            <xm:f>'DATOS '!$A$13</xm:f>
            <x14:dxf>
              <fill>
                <patternFill>
                  <bgColor rgb="FF00B050"/>
                </patternFill>
              </fill>
            </x14:dxf>
          </x14:cfRule>
          <x14:cfRule type="cellIs" priority="258" operator="equal" id="{C9D7971D-8EF3-4B16-A906-1A862BC0DC07}">
            <xm:f>'DATOS '!$A$12</xm:f>
            <x14:dxf>
              <fill>
                <patternFill>
                  <bgColor rgb="FF92D050"/>
                </patternFill>
              </fill>
            </x14:dxf>
          </x14:cfRule>
          <x14:cfRule type="cellIs" priority="259" operator="equal" id="{32FAC9BE-1B93-4BDE-9C3E-0F1567FB50B9}">
            <xm:f>'DATOS '!$A$11</xm:f>
            <x14:dxf>
              <fill>
                <patternFill>
                  <bgColor rgb="FFFFFF00"/>
                </patternFill>
              </fill>
            </x14:dxf>
          </x14:cfRule>
          <x14:cfRule type="cellIs" priority="260" operator="equal" id="{1C0AB6EC-3D36-48FC-95D5-29B8A8D74FC4}">
            <xm:f>'DATOS '!$A$10</xm:f>
            <x14:dxf>
              <fill>
                <patternFill>
                  <bgColor rgb="FFFFC000"/>
                </patternFill>
              </fill>
            </x14:dxf>
          </x14:cfRule>
          <x14:cfRule type="cellIs" priority="261" operator="equal" id="{6951F159-CACB-4E25-B0F9-8CDAA0153B13}">
            <xm:f>'DATOS '!$A$9</xm:f>
            <x14:dxf>
              <fill>
                <patternFill>
                  <bgColor rgb="FFFF0000"/>
                </patternFill>
              </fill>
            </x14:dxf>
          </x14:cfRule>
          <xm:sqref>O11 AK11 O14:O15 O17 AK14 AK17</xm:sqref>
        </x14:conditionalFormatting>
        <x14:conditionalFormatting xmlns:xm="http://schemas.microsoft.com/office/excel/2006/main">
          <x14:cfRule type="cellIs" priority="262" operator="equal" id="{644EA223-1B9F-4D70-BDDB-54D0A0ACDA3A}">
            <xm:f>'DATOS '!$A$19</xm:f>
            <x14:dxf>
              <fill>
                <patternFill>
                  <bgColor rgb="FF92D050"/>
                </patternFill>
              </fill>
            </x14:dxf>
          </x14:cfRule>
          <x14:cfRule type="cellIs" priority="263" operator="equal" id="{8D682805-5B57-4A4F-B84D-2C9912067687}">
            <xm:f>'DATOS '!$A$18</xm:f>
            <x14:dxf>
              <fill>
                <patternFill>
                  <bgColor rgb="FFFFFF00"/>
                </patternFill>
              </fill>
            </x14:dxf>
          </x14:cfRule>
          <x14:cfRule type="cellIs" priority="264" operator="equal" id="{6EE34CB8-9A1D-4BAA-A212-486C01B155C1}">
            <xm:f>'DATOS '!$A$17</xm:f>
            <x14:dxf>
              <fill>
                <patternFill>
                  <bgColor rgb="FFFFC000"/>
                </patternFill>
              </fill>
            </x14:dxf>
          </x14:cfRule>
          <x14:cfRule type="cellIs" priority="265" operator="equal" id="{98D548AD-2A95-420C-A8E0-CFCD41399719}">
            <xm:f>'DATOS '!$A$16</xm:f>
            <x14:dxf>
              <fill>
                <patternFill>
                  <bgColor rgb="FFFF0000"/>
                </patternFill>
              </fill>
            </x14:dxf>
          </x14:cfRule>
          <xm:sqref>CF11:CG11 CK11:CM11 AM11 CF14:CG15 CF17:CG18 CK14:CN14 CK17 CM17</xm:sqref>
        </x14:conditionalFormatting>
        <x14:conditionalFormatting xmlns:xm="http://schemas.microsoft.com/office/excel/2006/main">
          <x14:cfRule type="cellIs" priority="182" operator="equal" id="{1EED28F9-D33A-4C07-8D29-3818EA82DC53}">
            <xm:f>'DATOS '!$A$19</xm:f>
            <x14:dxf>
              <fill>
                <patternFill>
                  <bgColor rgb="FF92D050"/>
                </patternFill>
              </fill>
            </x14:dxf>
          </x14:cfRule>
          <x14:cfRule type="cellIs" priority="183" operator="equal" id="{61E92972-ADF0-442A-90DB-159F6194B119}">
            <xm:f>'DATOS '!$A$18</xm:f>
            <x14:dxf>
              <fill>
                <patternFill>
                  <bgColor rgb="FFFFFF00"/>
                </patternFill>
              </fill>
            </x14:dxf>
          </x14:cfRule>
          <x14:cfRule type="cellIs" priority="184" operator="equal" id="{91796FE9-AC0A-4B8A-920A-DAF997E87449}">
            <xm:f>'DATOS '!$A$17</xm:f>
            <x14:dxf>
              <fill>
                <patternFill>
                  <bgColor rgb="FFFFC000"/>
                </patternFill>
              </fill>
            </x14:dxf>
          </x14:cfRule>
          <x14:cfRule type="cellIs" priority="185" operator="equal" id="{D129BCAE-DBF4-4E30-9408-BE4260487B9E}">
            <xm:f>'DATOS '!$A$16</xm:f>
            <x14:dxf>
              <fill>
                <patternFill>
                  <bgColor rgb="FFFF0000"/>
                </patternFill>
              </fill>
            </x14:dxf>
          </x14:cfRule>
          <xm:sqref>P11</xm:sqref>
        </x14:conditionalFormatting>
        <x14:conditionalFormatting xmlns:xm="http://schemas.microsoft.com/office/excel/2006/main">
          <x14:cfRule type="cellIs" priority="9" operator="equal" id="{774D086E-04D0-4469-BB12-4C0A2DC68B93}">
            <xm:f>'DATOS '!$A$19</xm:f>
            <x14:dxf>
              <fill>
                <patternFill>
                  <bgColor rgb="FF92D050"/>
                </patternFill>
              </fill>
            </x14:dxf>
          </x14:cfRule>
          <x14:cfRule type="cellIs" priority="10" operator="equal" id="{1802FE3F-3A51-4C3A-89B3-50A30D08B6E6}">
            <xm:f>'DATOS '!$A$18</xm:f>
            <x14:dxf>
              <fill>
                <patternFill>
                  <bgColor rgb="FFFFFF00"/>
                </patternFill>
              </fill>
            </x14:dxf>
          </x14:cfRule>
          <x14:cfRule type="cellIs" priority="11" operator="equal" id="{ABFDD1C3-EDF1-4A85-9125-074020C81C54}">
            <xm:f>'DATOS '!$A$17</xm:f>
            <x14:dxf>
              <fill>
                <patternFill>
                  <bgColor rgb="FFFFC000"/>
                </patternFill>
              </fill>
            </x14:dxf>
          </x14:cfRule>
          <x14:cfRule type="cellIs" priority="12" operator="equal" id="{8AC06CDE-A081-4AE9-923F-17F66E43ABFC}">
            <xm:f>'DATOS '!$A$16</xm:f>
            <x14:dxf>
              <fill>
                <patternFill>
                  <bgColor rgb="FFFF0000"/>
                </patternFill>
              </fill>
            </x14:dxf>
          </x14:cfRule>
          <xm:sqref>AL11 AL14 AL17</xm:sqref>
        </x14:conditionalFormatting>
        <x14:conditionalFormatting xmlns:xm="http://schemas.microsoft.com/office/excel/2006/main">
          <x14:cfRule type="cellIs" priority="5" operator="equal" id="{78540AE0-4345-4FC1-ABAB-49D477D7B3FB}">
            <xm:f>'DATOS '!$A$19</xm:f>
            <x14:dxf>
              <fill>
                <patternFill>
                  <bgColor rgb="FF92D050"/>
                </patternFill>
              </fill>
            </x14:dxf>
          </x14:cfRule>
          <x14:cfRule type="cellIs" priority="6" operator="equal" id="{0F1FD63A-BAEB-4CF4-A9FC-5135816F90F5}">
            <xm:f>'DATOS '!$A$18</xm:f>
            <x14:dxf>
              <fill>
                <patternFill>
                  <bgColor rgb="FFFFFF00"/>
                </patternFill>
              </fill>
            </x14:dxf>
          </x14:cfRule>
          <x14:cfRule type="cellIs" priority="7" operator="equal" id="{BD0CEC7C-550B-4BC2-B2F9-76B7A201CB9A}">
            <xm:f>'DATOS '!$A$17</xm:f>
            <x14:dxf>
              <fill>
                <patternFill>
                  <bgColor rgb="FFFFC000"/>
                </patternFill>
              </fill>
            </x14:dxf>
          </x14:cfRule>
          <x14:cfRule type="cellIs" priority="8" operator="equal" id="{3906EA16-F08A-405B-BB5D-12EF635ACE5D}">
            <xm:f>'DATOS '!$A$16</xm:f>
            <x14:dxf>
              <fill>
                <patternFill>
                  <bgColor rgb="FFFF0000"/>
                </patternFill>
              </fill>
            </x14:dxf>
          </x14:cfRule>
          <xm:sqref>P14:P15 P17</xm:sqref>
        </x14:conditionalFormatting>
        <x14:conditionalFormatting xmlns:xm="http://schemas.microsoft.com/office/excel/2006/main">
          <x14:cfRule type="cellIs" priority="1" operator="equal" id="{1C9F9159-7E9B-4093-9E24-FD432C86068B}">
            <xm:f>'DATOS '!$A$19</xm:f>
            <x14:dxf>
              <fill>
                <patternFill>
                  <bgColor rgb="FF92D050"/>
                </patternFill>
              </fill>
            </x14:dxf>
          </x14:cfRule>
          <x14:cfRule type="cellIs" priority="2" operator="equal" id="{E87F22ED-6869-4DF1-A9C1-6BAABCB5B299}">
            <xm:f>'DATOS '!$A$18</xm:f>
            <x14:dxf>
              <fill>
                <patternFill>
                  <bgColor rgb="FFFFFF00"/>
                </patternFill>
              </fill>
            </x14:dxf>
          </x14:cfRule>
          <x14:cfRule type="cellIs" priority="3" operator="equal" id="{95D0C58D-68C6-4F11-9099-D1339E27D7ED}">
            <xm:f>'DATOS '!$A$17</xm:f>
            <x14:dxf>
              <fill>
                <patternFill>
                  <bgColor rgb="FFFFC000"/>
                </patternFill>
              </fill>
            </x14:dxf>
          </x14:cfRule>
          <x14:cfRule type="cellIs" priority="4" operator="equal" id="{1FBE0BD7-E375-4066-8097-D61920E3037A}">
            <xm:f>'DATOS '!$A$16</xm:f>
            <x14:dxf>
              <fill>
                <patternFill>
                  <bgColor rgb="FFFF0000"/>
                </patternFill>
              </fill>
            </x14:dxf>
          </x14:cfRule>
          <xm:sqref>AI11 AI14 AI17</xm:sqref>
        </x14:conditionalFormatting>
      </x14:conditionalFormattings>
    </ext>
    <ext xmlns:x14="http://schemas.microsoft.com/office/spreadsheetml/2009/9/main" uri="{CCE6A557-97BC-4b89-ADB6-D9C93CAAB3DF}">
      <x14:dataValidations xmlns:xm="http://schemas.microsoft.com/office/excel/2006/main" count="24">
        <x14:dataValidation type="list" allowBlank="1" showInputMessage="1" showErrorMessage="1">
          <x14:formula1>
            <xm:f>'DATOS '!$A$24:$A$26</xm:f>
          </x14:formula1>
          <xm:sqref>AM11:AM15 AM17 AM20:AM28</xm:sqref>
        </x14:dataValidation>
        <x14:dataValidation type="list" allowBlank="1" showInputMessage="1" showErrorMessage="1">
          <x14:formula1>
            <xm:f>Validacion!$J$1:$J$4</xm:f>
          </x14:formula1>
          <xm:sqref>AG17:AH17 AG20:AH28 AG11:AH15</xm:sqref>
        </x14:dataValidation>
        <x14:dataValidation type="list" allowBlank="1" showInputMessage="1" showErrorMessage="1">
          <x14:formula1>
            <xm:f>'DATOS '!$A$9:$A$13</xm:f>
          </x14:formula1>
          <xm:sqref>O20:O28 O11:O17</xm:sqref>
        </x14:dataValidation>
        <x14:dataValidation type="list" allowBlank="1" showInputMessage="1" showErrorMessage="1">
          <x14:formula1>
            <xm:f>Datos!$B$12:$B$15</xm:f>
          </x14:formula1>
          <xm:sqref>B11:B28</xm:sqref>
        </x14:dataValidation>
        <x14:dataValidation type="list" allowBlank="1" showInputMessage="1" showErrorMessage="1">
          <x14:formula1>
            <xm:f>Datos!$B$3:$B$9</xm:f>
          </x14:formula1>
          <xm:sqref>A11:A28</xm:sqref>
        </x14:dataValidation>
        <x14:dataValidation type="list" allowBlank="1" showInputMessage="1" showErrorMessage="1">
          <x14:formula1>
            <xm:f>'DATOS '!$A$2:$A$6</xm:f>
          </x14:formula1>
          <xm:sqref>N20:N28 N11:N17</xm:sqref>
        </x14:dataValidation>
        <x14:dataValidation type="list" allowBlank="1" showInputMessage="1" showErrorMessage="1">
          <x14:formula1>
            <xm:f>Datos!$B$18:$B$26</xm:f>
          </x14:formula1>
          <xm:sqref>K11:K28</xm:sqref>
        </x14:dataValidation>
        <x14:dataValidation type="list" allowBlank="1" showInputMessage="1" showErrorMessage="1">
          <x14:formula1>
            <xm:f>'DATOS '!$E$24:$E$26</xm:f>
          </x14:formula1>
          <xm:sqref>AB11:AB28</xm:sqref>
        </x14:dataValidation>
        <x14:dataValidation type="list" allowBlank="1" showInputMessage="1" showErrorMessage="1">
          <x14:formula1>
            <xm:f>'DATOS '!$C$24:$C$25</xm:f>
          </x14:formula1>
          <xm:sqref>R11:R28</xm:sqref>
        </x14:dataValidation>
        <x14:dataValidation type="list" allowBlank="1" showInputMessage="1" showErrorMessage="1">
          <x14:formula1>
            <xm:f>Validacion!$G$2:$G$4</xm:f>
          </x14:formula1>
          <xm:sqref>Y11:Y28</xm:sqref>
        </x14:dataValidation>
        <x14:dataValidation type="list" allowBlank="1" showInputMessage="1" showErrorMessage="1">
          <x14:formula1>
            <xm:f>Validacion!$F$2:$F$3</xm:f>
          </x14:formula1>
          <xm:sqref>X11:X28</xm:sqref>
        </x14:dataValidation>
        <x14:dataValidation type="list" allowBlank="1" showInputMessage="1" showErrorMessage="1">
          <x14:formula1>
            <xm:f>Validacion!$E$2:$E$3</xm:f>
          </x14:formula1>
          <xm:sqref>W11:W28</xm:sqref>
        </x14:dataValidation>
        <x14:dataValidation type="list" allowBlank="1" showInputMessage="1" showErrorMessage="1">
          <x14:formula1>
            <xm:f>Validacion!$D$2:$D$4</xm:f>
          </x14:formula1>
          <xm:sqref>V11:V28</xm:sqref>
        </x14:dataValidation>
        <x14:dataValidation type="list" allowBlank="1" showInputMessage="1" showErrorMessage="1">
          <x14:formula1>
            <xm:f>Validacion!$C$2:$C$3</xm:f>
          </x14:formula1>
          <xm:sqref>U11:U28</xm:sqref>
        </x14:dataValidation>
        <x14:dataValidation type="list" allowBlank="1" showInputMessage="1" showErrorMessage="1">
          <x14:formula1>
            <xm:f>Validacion!$B$2:$B$3</xm:f>
          </x14:formula1>
          <xm:sqref>T11:T28</xm:sqref>
        </x14:dataValidation>
        <x14:dataValidation type="list" allowBlank="1" showInputMessage="1" showErrorMessage="1">
          <x14:formula1>
            <xm:f>Validacion!$A$2:$A$3</xm:f>
          </x14:formula1>
          <xm:sqref>S11:S28</xm:sqref>
        </x14:dataValidation>
        <x14:dataValidation type="list" allowBlank="1" showInputMessage="1" showErrorMessage="1">
          <x14:formula1>
            <xm:f>Validacion!$I$15:$I$19</xm:f>
          </x14:formula1>
          <xm:sqref>AJ11:AJ28</xm:sqref>
        </x14:dataValidation>
        <x14:dataValidation type="list" allowBlank="1" showInputMessage="1" showErrorMessage="1">
          <x14:formula1>
            <xm:f>Validacion!$I$23:$I$27</xm:f>
          </x14:formula1>
          <xm:sqref>AK11:AK28</xm:sqref>
        </x14:dataValidation>
        <x14:dataValidation type="list" allowBlank="1" showInputMessage="1" showErrorMessage="1">
          <x14:formula1>
            <xm:f>Datos!$G$3:$G$8</xm:f>
          </x14:formula1>
          <xm:sqref>AI11:AI19</xm:sqref>
        </x14:dataValidation>
        <x14:dataValidation type="list" allowBlank="1" showInputMessage="1" showErrorMessage="1">
          <x14:formula1>
            <xm:f>Datos!$J$3:$J$6</xm:f>
          </x14:formula1>
          <xm:sqref>BJ11:BJ21 AX11:AX21 BV11:BV21</xm:sqref>
        </x14:dataValidation>
        <x14:dataValidation type="list" allowBlank="1" showInputMessage="1" showErrorMessage="1">
          <x14:formula1>
            <xm:f>Datos!$K$3:$K$4</xm:f>
          </x14:formula1>
          <xm:sqref>BL11:BL20 AZ11:AZ20 BX11:BX20</xm:sqref>
        </x14:dataValidation>
        <x14:dataValidation type="list" allowBlank="1" showInputMessage="1" showErrorMessage="1">
          <x14:formula1>
            <xm:f>Datos!$L$3:$L$4</xm:f>
          </x14:formula1>
          <xm:sqref>BM11:BM20 BA11:BA20 BY11:BY20</xm:sqref>
        </x14:dataValidation>
        <x14:dataValidation type="list" allowBlank="1" showInputMessage="1" showErrorMessage="1">
          <x14:formula1>
            <xm:f>Datos!$M$3:$M$4</xm:f>
          </x14:formula1>
          <xm:sqref>BD11:BD24 BP11:BP24 CB11:CB24</xm:sqref>
        </x14:dataValidation>
        <x14:dataValidation type="list" allowBlank="1" showInputMessage="1" showErrorMessage="1">
          <x14:formula1>
            <xm:f>Datos!$D$3:$D$29</xm:f>
          </x14:formula1>
          <xm:sqref>C11:C28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Y70"/>
  <sheetViews>
    <sheetView topLeftCell="A4" zoomScale="60" zoomScaleNormal="60" workbookViewId="0">
      <selection activeCell="A10" sqref="A10:A14"/>
    </sheetView>
  </sheetViews>
  <sheetFormatPr baseColWidth="10" defaultColWidth="11.42578125" defaultRowHeight="12.75" x14ac:dyDescent="0.25"/>
  <cols>
    <col min="1" max="1" width="20.42578125" style="8" customWidth="1"/>
    <col min="2" max="3" width="16.28515625" style="8" customWidth="1"/>
    <col min="4" max="4" width="20.28515625" style="8" customWidth="1"/>
    <col min="5" max="5" width="35.42578125" style="8" customWidth="1"/>
    <col min="6" max="6" width="29.140625" style="11" customWidth="1"/>
    <col min="7" max="7" width="15.85546875" style="11" hidden="1" customWidth="1"/>
    <col min="8" max="8" width="13.28515625" style="11" hidden="1" customWidth="1"/>
    <col min="9" max="9" width="17.42578125" style="11" hidden="1" customWidth="1"/>
    <col min="10" max="10" width="16" style="11" hidden="1" customWidth="1"/>
    <col min="11" max="11" width="29.140625" style="11" customWidth="1"/>
    <col min="12" max="12" width="34.42578125" style="11" customWidth="1"/>
    <col min="13" max="13" width="34.28515625" style="11" customWidth="1"/>
    <col min="14" max="14" width="19.85546875" style="102" customWidth="1"/>
    <col min="15" max="15" width="16.140625" style="102" customWidth="1"/>
    <col min="16" max="16" width="15.140625" style="102" customWidth="1"/>
    <col min="17" max="17" width="96.42578125" style="8" customWidth="1"/>
    <col min="18" max="18" width="17.42578125" style="8" customWidth="1"/>
    <col min="19" max="20" width="20.42578125" style="8" customWidth="1"/>
    <col min="21" max="21" width="19.85546875" style="8" customWidth="1"/>
    <col min="22" max="22" width="18" style="8" customWidth="1"/>
    <col min="23" max="23" width="19.85546875" style="8" customWidth="1"/>
    <col min="24" max="24" width="23.28515625" style="8" customWidth="1"/>
    <col min="25" max="25" width="18" style="8" customWidth="1"/>
    <col min="26" max="26" width="12.42578125" style="8" hidden="1" customWidth="1"/>
    <col min="27" max="27" width="15.42578125" style="8" customWidth="1"/>
    <col min="28" max="28" width="17.42578125" style="8" customWidth="1"/>
    <col min="29" max="29" width="13.42578125" style="102" hidden="1" customWidth="1"/>
    <col min="30" max="30" width="17.42578125" style="102" customWidth="1"/>
    <col min="31" max="31" width="10.42578125" style="102" hidden="1" customWidth="1"/>
    <col min="32" max="32" width="16.42578125" style="8" customWidth="1"/>
    <col min="33" max="33" width="20.85546875" style="8" customWidth="1"/>
    <col min="34" max="34" width="19.7109375" style="8" customWidth="1"/>
    <col min="35" max="35" width="17.85546875" style="102" customWidth="1"/>
    <col min="36" max="36" width="15.28515625" style="102" customWidth="1"/>
    <col min="37" max="37" width="16.42578125" style="102" customWidth="1"/>
    <col min="38" max="38" width="13.28515625" style="8" customWidth="1"/>
    <col min="39" max="39" width="46.42578125" style="8" customWidth="1"/>
    <col min="40" max="40" width="19.140625" style="8" customWidth="1"/>
    <col min="41" max="41" width="25.7109375" style="11" customWidth="1"/>
    <col min="42" max="42" width="16.42578125" style="102" customWidth="1"/>
    <col min="43" max="43" width="20" style="102" customWidth="1"/>
    <col min="44" max="44" width="31.42578125" style="8" customWidth="1"/>
    <col min="45" max="46" width="20.7109375" style="11" hidden="1" customWidth="1"/>
    <col min="47" max="48" width="27.7109375" style="8" hidden="1" customWidth="1"/>
    <col min="49" max="50" width="20.7109375" style="8" hidden="1" customWidth="1"/>
    <col min="51" max="53" width="20.85546875" style="8" hidden="1" customWidth="1"/>
    <col min="54" max="55" width="20.85546875" style="11" hidden="1" customWidth="1"/>
    <col min="56" max="57" width="27.7109375" style="8" hidden="1" customWidth="1"/>
    <col min="58" max="62" width="20.7109375" style="8" hidden="1" customWidth="1"/>
    <col min="63" max="64" width="20.85546875" style="8" hidden="1" customWidth="1"/>
    <col min="65" max="66" width="27.7109375" style="8" hidden="1" customWidth="1"/>
    <col min="67" max="73" width="20.7109375" style="8" hidden="1" customWidth="1"/>
    <col min="74" max="75" width="27.7109375" style="8" hidden="1" customWidth="1"/>
    <col min="76" max="80" width="20.7109375" style="8" hidden="1" customWidth="1"/>
    <col min="81" max="81" width="63.85546875" style="8" customWidth="1"/>
    <col min="82" max="83" width="31.42578125" style="8" customWidth="1"/>
    <col min="84" max="84" width="63.85546875" style="8" customWidth="1"/>
    <col min="85" max="86" width="31.42578125" style="8" customWidth="1"/>
    <col min="87" max="87" width="63.85546875" style="8" customWidth="1"/>
    <col min="88" max="89" width="31.42578125" style="8" customWidth="1"/>
    <col min="90" max="90" width="5.42578125" style="8" customWidth="1"/>
    <col min="91" max="102" width="11.42578125" style="8" customWidth="1"/>
    <col min="103" max="107" width="11.42578125" style="8" hidden="1" customWidth="1"/>
    <col min="108" max="109" width="13.7109375" style="8" hidden="1" customWidth="1"/>
    <col min="110" max="112" width="11.42578125" style="8" hidden="1" customWidth="1"/>
    <col min="113" max="114" width="11.42578125" style="8"/>
    <col min="115" max="115" width="20.85546875" style="8" customWidth="1"/>
    <col min="116" max="116" width="21.42578125" style="8" customWidth="1"/>
    <col min="117" max="122" width="11.42578125" style="8"/>
    <col min="123" max="129" width="0" style="8" hidden="1" customWidth="1"/>
    <col min="130" max="16384" width="11.42578125" style="8"/>
  </cols>
  <sheetData>
    <row r="1" spans="1:129" s="68" customFormat="1" ht="26.25" customHeight="1" x14ac:dyDescent="0.25">
      <c r="A1" s="322"/>
      <c r="B1" s="400" t="s">
        <v>228</v>
      </c>
      <c r="C1" s="401"/>
      <c r="D1" s="401"/>
      <c r="E1" s="401"/>
      <c r="F1" s="401"/>
      <c r="G1" s="401"/>
      <c r="H1" s="401"/>
      <c r="I1" s="401"/>
      <c r="J1" s="401"/>
      <c r="K1" s="401"/>
      <c r="L1" s="401"/>
      <c r="M1" s="401"/>
      <c r="N1" s="401"/>
      <c r="O1" s="401"/>
      <c r="P1" s="401"/>
      <c r="Q1" s="401"/>
      <c r="R1" s="401"/>
      <c r="S1" s="401" t="s">
        <v>228</v>
      </c>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6"/>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4"/>
      <c r="BY1" s="74"/>
      <c r="BZ1" s="74"/>
      <c r="CA1" s="74"/>
      <c r="CB1" s="74"/>
    </row>
    <row r="2" spans="1:129" s="68" customFormat="1" ht="26.25" customHeight="1" x14ac:dyDescent="0.25">
      <c r="A2" s="398"/>
      <c r="B2" s="402"/>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c r="AM2" s="403"/>
      <c r="AN2" s="403"/>
      <c r="AO2" s="403"/>
      <c r="AP2" s="403"/>
      <c r="AQ2" s="403"/>
      <c r="AR2" s="407"/>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c r="CB2" s="74"/>
    </row>
    <row r="3" spans="1:129" ht="30.75" customHeight="1" x14ac:dyDescent="0.25">
      <c r="A3" s="399"/>
      <c r="B3" s="404"/>
      <c r="C3" s="405"/>
      <c r="D3" s="405"/>
      <c r="E3" s="405"/>
      <c r="F3" s="405"/>
      <c r="G3" s="405"/>
      <c r="H3" s="405"/>
      <c r="I3" s="405"/>
      <c r="J3" s="405"/>
      <c r="K3" s="405"/>
      <c r="L3" s="405"/>
      <c r="M3" s="405"/>
      <c r="N3" s="405"/>
      <c r="O3" s="405"/>
      <c r="P3" s="405"/>
      <c r="Q3" s="405"/>
      <c r="R3" s="405"/>
      <c r="S3" s="405"/>
      <c r="T3" s="405"/>
      <c r="U3" s="405"/>
      <c r="V3" s="405"/>
      <c r="W3" s="405"/>
      <c r="X3" s="405"/>
      <c r="Y3" s="405"/>
      <c r="Z3" s="405"/>
      <c r="AA3" s="405"/>
      <c r="AB3" s="405"/>
      <c r="AC3" s="405"/>
      <c r="AD3" s="405"/>
      <c r="AE3" s="405"/>
      <c r="AF3" s="405"/>
      <c r="AG3" s="405"/>
      <c r="AH3" s="405"/>
      <c r="AI3" s="405"/>
      <c r="AJ3" s="405"/>
      <c r="AK3" s="405"/>
      <c r="AL3" s="405"/>
      <c r="AM3" s="405"/>
      <c r="AN3" s="405"/>
      <c r="AO3" s="405"/>
      <c r="AP3" s="405"/>
      <c r="AQ3" s="405"/>
      <c r="AR3" s="408"/>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DS3" s="409"/>
      <c r="DT3" s="409"/>
      <c r="DU3" s="410"/>
      <c r="DV3" s="410"/>
      <c r="DW3" s="410"/>
      <c r="DX3" s="410"/>
      <c r="DY3" s="410"/>
    </row>
    <row r="4" spans="1:129" ht="21" customHeight="1" x14ac:dyDescent="0.25">
      <c r="A4" s="73"/>
      <c r="B4" s="73"/>
      <c r="C4" s="73"/>
      <c r="D4" s="73"/>
      <c r="E4" s="73"/>
      <c r="F4" s="69"/>
      <c r="G4" s="69"/>
      <c r="H4" s="69"/>
      <c r="I4" s="69"/>
      <c r="J4" s="69"/>
      <c r="K4" s="69"/>
      <c r="L4" s="69"/>
      <c r="M4" s="69"/>
      <c r="N4" s="70"/>
      <c r="O4" s="70"/>
      <c r="P4" s="70"/>
      <c r="Q4" s="71"/>
      <c r="R4" s="71"/>
      <c r="S4" s="71"/>
      <c r="T4" s="71"/>
      <c r="U4" s="71"/>
      <c r="V4" s="71"/>
      <c r="W4" s="71"/>
      <c r="X4" s="71"/>
      <c r="Y4" s="71"/>
      <c r="Z4" s="71"/>
      <c r="AA4" s="71"/>
      <c r="AB4" s="71"/>
      <c r="AC4" s="71"/>
      <c r="AD4" s="71"/>
      <c r="AE4" s="71"/>
      <c r="AF4" s="71"/>
      <c r="AG4" s="71"/>
      <c r="AH4" s="71"/>
      <c r="AI4" s="71"/>
      <c r="AJ4" s="71"/>
      <c r="AK4" s="71"/>
      <c r="AL4" s="71"/>
      <c r="AM4" s="71"/>
      <c r="AN4" s="71"/>
      <c r="AO4" s="72"/>
      <c r="AP4" s="71"/>
      <c r="AQ4" s="71"/>
      <c r="AR4" s="71"/>
      <c r="AS4" s="72"/>
      <c r="AT4" s="72"/>
      <c r="AU4" s="71"/>
      <c r="AV4" s="71"/>
      <c r="AW4" s="71"/>
      <c r="AX4" s="71"/>
      <c r="AY4" s="71"/>
      <c r="AZ4" s="71"/>
      <c r="BA4" s="71"/>
      <c r="BB4" s="73"/>
      <c r="BC4" s="73"/>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DS4" s="409"/>
      <c r="DT4" s="409"/>
      <c r="DU4" s="411"/>
      <c r="DV4" s="411"/>
      <c r="DW4" s="411"/>
      <c r="DX4" s="411"/>
      <c r="DY4" s="411"/>
    </row>
    <row r="5" spans="1:129" ht="28.5" customHeight="1" x14ac:dyDescent="0.25">
      <c r="A5" s="499" t="s">
        <v>40</v>
      </c>
      <c r="B5" s="499"/>
      <c r="C5" s="499"/>
      <c r="D5" s="499"/>
      <c r="E5" s="499"/>
      <c r="F5" s="419" t="s">
        <v>41</v>
      </c>
      <c r="G5" s="419"/>
      <c r="H5" s="419"/>
      <c r="I5" s="419"/>
      <c r="J5" s="419"/>
      <c r="K5" s="419"/>
      <c r="L5" s="419"/>
      <c r="M5" s="419"/>
      <c r="N5" s="419"/>
      <c r="O5" s="419"/>
      <c r="P5" s="419"/>
      <c r="Q5" s="419"/>
      <c r="R5" s="419"/>
      <c r="S5" s="419"/>
      <c r="T5" s="419"/>
      <c r="U5" s="419"/>
      <c r="V5" s="419"/>
      <c r="W5" s="419"/>
      <c r="X5" s="419"/>
      <c r="Y5" s="419"/>
      <c r="Z5" s="419"/>
      <c r="AA5" s="419"/>
      <c r="AB5" s="419"/>
      <c r="AC5" s="419"/>
      <c r="AD5" s="419"/>
      <c r="AE5" s="419"/>
      <c r="AF5" s="419"/>
      <c r="AG5" s="419"/>
      <c r="AH5" s="419"/>
      <c r="AI5" s="419"/>
      <c r="AJ5" s="419"/>
      <c r="AK5" s="419"/>
      <c r="AL5" s="420" t="s">
        <v>51</v>
      </c>
      <c r="AM5" s="420"/>
      <c r="AN5" s="420"/>
      <c r="AO5" s="420"/>
      <c r="AP5" s="420"/>
      <c r="AQ5" s="420"/>
      <c r="AR5" s="420"/>
      <c r="AS5" s="73"/>
      <c r="AT5" s="73"/>
      <c r="AU5" s="74"/>
      <c r="AV5" s="74"/>
      <c r="AW5" s="74"/>
      <c r="AX5" s="74"/>
      <c r="AY5" s="74"/>
      <c r="AZ5" s="74"/>
      <c r="BA5" s="74"/>
      <c r="BB5" s="73"/>
      <c r="BC5" s="73"/>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415" t="s">
        <v>231</v>
      </c>
      <c r="CD5" s="416"/>
      <c r="CE5" s="416"/>
      <c r="CF5" s="416"/>
      <c r="CG5" s="416"/>
      <c r="CH5" s="416"/>
      <c r="CI5" s="416"/>
      <c r="CJ5" s="416"/>
      <c r="CK5" s="417"/>
      <c r="DS5" s="409"/>
      <c r="DT5" s="409"/>
      <c r="DU5" s="65" t="s">
        <v>15</v>
      </c>
      <c r="DV5" s="65" t="s">
        <v>150</v>
      </c>
      <c r="DW5" s="65" t="s">
        <v>150</v>
      </c>
      <c r="DX5" s="65">
        <v>1</v>
      </c>
      <c r="DY5" s="65">
        <v>1</v>
      </c>
    </row>
    <row r="6" spans="1:129" ht="34.5" customHeight="1" x14ac:dyDescent="0.25">
      <c r="A6" s="499"/>
      <c r="B6" s="499"/>
      <c r="C6" s="499"/>
      <c r="D6" s="499"/>
      <c r="E6" s="499"/>
      <c r="F6" s="419"/>
      <c r="G6" s="419"/>
      <c r="H6" s="419"/>
      <c r="I6" s="419"/>
      <c r="J6" s="419"/>
      <c r="K6" s="419"/>
      <c r="L6" s="419"/>
      <c r="M6" s="419"/>
      <c r="N6" s="419"/>
      <c r="O6" s="419"/>
      <c r="P6" s="419"/>
      <c r="Q6" s="419"/>
      <c r="R6" s="419"/>
      <c r="S6" s="419"/>
      <c r="T6" s="419"/>
      <c r="U6" s="419"/>
      <c r="V6" s="419"/>
      <c r="W6" s="419"/>
      <c r="X6" s="419"/>
      <c r="Y6" s="419"/>
      <c r="Z6" s="419"/>
      <c r="AA6" s="419"/>
      <c r="AB6" s="419"/>
      <c r="AC6" s="419"/>
      <c r="AD6" s="419"/>
      <c r="AE6" s="419"/>
      <c r="AF6" s="419"/>
      <c r="AG6" s="419"/>
      <c r="AH6" s="419"/>
      <c r="AI6" s="419"/>
      <c r="AJ6" s="419"/>
      <c r="AK6" s="419"/>
      <c r="AL6" s="420"/>
      <c r="AM6" s="420"/>
      <c r="AN6" s="420"/>
      <c r="AO6" s="420"/>
      <c r="AP6" s="420"/>
      <c r="AQ6" s="420"/>
      <c r="AR6" s="420"/>
      <c r="AS6" s="414" t="s">
        <v>189</v>
      </c>
      <c r="AT6" s="421"/>
      <c r="AU6" s="421"/>
      <c r="AV6" s="421"/>
      <c r="AW6" s="421"/>
      <c r="AX6" s="421"/>
      <c r="AY6" s="421"/>
      <c r="AZ6" s="421"/>
      <c r="BA6" s="421"/>
      <c r="BB6" s="412" t="s">
        <v>192</v>
      </c>
      <c r="BC6" s="413"/>
      <c r="BD6" s="413"/>
      <c r="BE6" s="413"/>
      <c r="BF6" s="413"/>
      <c r="BG6" s="413"/>
      <c r="BH6" s="413"/>
      <c r="BI6" s="413"/>
      <c r="BJ6" s="414"/>
      <c r="BK6" s="412" t="s">
        <v>191</v>
      </c>
      <c r="BL6" s="413"/>
      <c r="BM6" s="413"/>
      <c r="BN6" s="413"/>
      <c r="BO6" s="413"/>
      <c r="BP6" s="413"/>
      <c r="BQ6" s="413"/>
      <c r="BR6" s="413"/>
      <c r="BS6" s="414"/>
      <c r="BT6" s="412" t="s">
        <v>190</v>
      </c>
      <c r="BU6" s="413"/>
      <c r="BV6" s="413"/>
      <c r="BW6" s="413"/>
      <c r="BX6" s="413"/>
      <c r="BY6" s="413"/>
      <c r="BZ6" s="413"/>
      <c r="CA6" s="413"/>
      <c r="CB6" s="414"/>
      <c r="CC6" s="415" t="s">
        <v>232</v>
      </c>
      <c r="CD6" s="416"/>
      <c r="CE6" s="416"/>
      <c r="CF6" s="416"/>
      <c r="CG6" s="416"/>
      <c r="CH6" s="416"/>
      <c r="CI6" s="416"/>
      <c r="CJ6" s="416"/>
      <c r="CK6" s="417"/>
      <c r="DS6" s="409"/>
      <c r="DT6" s="409"/>
      <c r="DU6" s="65" t="s">
        <v>15</v>
      </c>
      <c r="DV6" s="65" t="s">
        <v>152</v>
      </c>
      <c r="DW6" s="65" t="s">
        <v>150</v>
      </c>
      <c r="DX6" s="65">
        <v>0</v>
      </c>
      <c r="DY6" s="65">
        <v>1</v>
      </c>
    </row>
    <row r="7" spans="1:129" ht="34.5" customHeight="1" x14ac:dyDescent="0.25">
      <c r="A7" s="157"/>
      <c r="B7" s="157"/>
      <c r="C7" s="157"/>
      <c r="D7" s="157"/>
      <c r="E7" s="157"/>
      <c r="F7" s="158"/>
      <c r="G7" s="498" t="s">
        <v>255</v>
      </c>
      <c r="H7" s="498"/>
      <c r="I7" s="498"/>
      <c r="J7" s="498"/>
      <c r="K7" s="89"/>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9"/>
      <c r="AM7" s="159"/>
      <c r="AN7" s="159"/>
      <c r="AO7" s="159"/>
      <c r="AP7" s="159"/>
      <c r="AQ7" s="159"/>
      <c r="AR7" s="159"/>
      <c r="AS7" s="104"/>
      <c r="AT7" s="105"/>
      <c r="AU7" s="103"/>
      <c r="AV7" s="104"/>
      <c r="AW7" s="104"/>
      <c r="AX7" s="105"/>
      <c r="AY7" s="103"/>
      <c r="AZ7" s="104"/>
      <c r="BA7" s="105"/>
      <c r="BB7" s="103"/>
      <c r="BC7" s="104"/>
      <c r="BD7" s="104"/>
      <c r="BE7" s="104"/>
      <c r="BF7" s="104"/>
      <c r="BG7" s="104"/>
      <c r="BH7" s="104"/>
      <c r="BI7" s="104"/>
      <c r="BJ7" s="105"/>
      <c r="BK7" s="103"/>
      <c r="BL7" s="104"/>
      <c r="BM7" s="104"/>
      <c r="BN7" s="104"/>
      <c r="BO7" s="104"/>
      <c r="BP7" s="104"/>
      <c r="BQ7" s="104"/>
      <c r="BR7" s="104"/>
      <c r="BS7" s="105"/>
      <c r="BT7" s="103"/>
      <c r="BU7" s="104"/>
      <c r="BV7" s="104"/>
      <c r="BW7" s="104"/>
      <c r="BX7" s="104"/>
      <c r="BY7" s="104"/>
      <c r="BZ7" s="104"/>
      <c r="CA7" s="104"/>
      <c r="CB7" s="105"/>
      <c r="CC7" s="160"/>
      <c r="CD7" s="161"/>
      <c r="CE7" s="162"/>
      <c r="CF7" s="162"/>
      <c r="CG7" s="161"/>
      <c r="CH7" s="162"/>
      <c r="CI7" s="162"/>
      <c r="CJ7" s="161"/>
      <c r="CK7" s="163"/>
      <c r="DS7" s="409"/>
      <c r="DT7" s="409"/>
      <c r="DU7" s="65"/>
      <c r="DV7" s="65"/>
      <c r="DW7" s="65"/>
      <c r="DX7" s="65"/>
      <c r="DY7" s="65"/>
    </row>
    <row r="8" spans="1:129" ht="33.75" customHeight="1" x14ac:dyDescent="0.25">
      <c r="A8" s="418" t="s">
        <v>0</v>
      </c>
      <c r="B8" s="418" t="s">
        <v>1</v>
      </c>
      <c r="C8" s="418" t="s">
        <v>572</v>
      </c>
      <c r="D8" s="418" t="s">
        <v>2</v>
      </c>
      <c r="E8" s="418" t="s">
        <v>39</v>
      </c>
      <c r="F8" s="418" t="s">
        <v>288</v>
      </c>
      <c r="G8" s="418" t="s">
        <v>251</v>
      </c>
      <c r="H8" s="418" t="s">
        <v>252</v>
      </c>
      <c r="I8" s="418" t="s">
        <v>253</v>
      </c>
      <c r="J8" s="418" t="s">
        <v>254</v>
      </c>
      <c r="K8" s="418" t="s">
        <v>249</v>
      </c>
      <c r="L8" s="418" t="s">
        <v>46</v>
      </c>
      <c r="M8" s="418" t="s">
        <v>47</v>
      </c>
      <c r="N8" s="418" t="s">
        <v>35</v>
      </c>
      <c r="O8" s="418"/>
      <c r="P8" s="418"/>
      <c r="Q8" s="418" t="s">
        <v>170</v>
      </c>
      <c r="R8" s="418" t="s">
        <v>157</v>
      </c>
      <c r="S8" s="418" t="s">
        <v>176</v>
      </c>
      <c r="T8" s="418" t="s">
        <v>177</v>
      </c>
      <c r="U8" s="418" t="s">
        <v>178</v>
      </c>
      <c r="V8" s="418" t="s">
        <v>179</v>
      </c>
      <c r="W8" s="418" t="s">
        <v>180</v>
      </c>
      <c r="X8" s="418" t="s">
        <v>181</v>
      </c>
      <c r="Y8" s="418" t="s">
        <v>182</v>
      </c>
      <c r="Z8" s="418" t="s">
        <v>28</v>
      </c>
      <c r="AA8" s="418" t="s">
        <v>183</v>
      </c>
      <c r="AB8" s="418" t="s">
        <v>184</v>
      </c>
      <c r="AC8" s="88"/>
      <c r="AD8" s="418" t="s">
        <v>185</v>
      </c>
      <c r="AE8" s="88"/>
      <c r="AF8" s="418" t="s">
        <v>186</v>
      </c>
      <c r="AG8" s="418" t="s">
        <v>187</v>
      </c>
      <c r="AH8" s="418" t="s">
        <v>188</v>
      </c>
      <c r="AI8" s="418" t="s">
        <v>3</v>
      </c>
      <c r="AJ8" s="418"/>
      <c r="AK8" s="418"/>
      <c r="AL8" s="418" t="s">
        <v>48</v>
      </c>
      <c r="AM8" s="418" t="s">
        <v>159</v>
      </c>
      <c r="AN8" s="418" t="s">
        <v>160</v>
      </c>
      <c r="AO8" s="418" t="s">
        <v>161</v>
      </c>
      <c r="AP8" s="418" t="s">
        <v>36</v>
      </c>
      <c r="AQ8" s="418" t="s">
        <v>37</v>
      </c>
      <c r="AR8" s="418" t="s">
        <v>162</v>
      </c>
      <c r="AS8" s="425" t="s">
        <v>49</v>
      </c>
      <c r="AT8" s="426"/>
      <c r="AU8" s="422" t="s">
        <v>166</v>
      </c>
      <c r="AV8" s="423"/>
      <c r="AW8" s="423"/>
      <c r="AX8" s="424"/>
      <c r="AY8" s="422" t="s">
        <v>165</v>
      </c>
      <c r="AZ8" s="423"/>
      <c r="BA8" s="424"/>
      <c r="BB8" s="425" t="s">
        <v>49</v>
      </c>
      <c r="BC8" s="426"/>
      <c r="BD8" s="422" t="s">
        <v>166</v>
      </c>
      <c r="BE8" s="423"/>
      <c r="BF8" s="423"/>
      <c r="BG8" s="424"/>
      <c r="BH8" s="422" t="s">
        <v>165</v>
      </c>
      <c r="BI8" s="423"/>
      <c r="BJ8" s="424"/>
      <c r="BK8" s="425" t="s">
        <v>49</v>
      </c>
      <c r="BL8" s="426"/>
      <c r="BM8" s="422" t="s">
        <v>166</v>
      </c>
      <c r="BN8" s="423"/>
      <c r="BO8" s="423"/>
      <c r="BP8" s="424"/>
      <c r="BQ8" s="422" t="s">
        <v>165</v>
      </c>
      <c r="BR8" s="423"/>
      <c r="BS8" s="424"/>
      <c r="BT8" s="425" t="s">
        <v>49</v>
      </c>
      <c r="BU8" s="426"/>
      <c r="BV8" s="422" t="s">
        <v>166</v>
      </c>
      <c r="BW8" s="423"/>
      <c r="BX8" s="423"/>
      <c r="BY8" s="424"/>
      <c r="BZ8" s="422" t="s">
        <v>165</v>
      </c>
      <c r="CA8" s="423"/>
      <c r="CB8" s="424"/>
      <c r="CC8" s="418" t="s">
        <v>234</v>
      </c>
      <c r="CD8" s="427" t="s">
        <v>230</v>
      </c>
      <c r="CE8" s="418" t="s">
        <v>233</v>
      </c>
      <c r="CF8" s="418" t="s">
        <v>235</v>
      </c>
      <c r="CG8" s="427" t="s">
        <v>230</v>
      </c>
      <c r="CH8" s="418" t="s">
        <v>233</v>
      </c>
      <c r="CI8" s="418" t="s">
        <v>236</v>
      </c>
      <c r="CJ8" s="427" t="s">
        <v>230</v>
      </c>
      <c r="CK8" s="418" t="s">
        <v>233</v>
      </c>
      <c r="DE8" s="429" t="s">
        <v>154</v>
      </c>
      <c r="DF8" s="429"/>
      <c r="DG8" s="429"/>
      <c r="DS8" s="409"/>
      <c r="DT8" s="409"/>
      <c r="DU8" s="65" t="s">
        <v>15</v>
      </c>
      <c r="DV8" s="65" t="s">
        <v>150</v>
      </c>
      <c r="DW8" s="65" t="s">
        <v>152</v>
      </c>
      <c r="DX8" s="65">
        <v>1</v>
      </c>
      <c r="DY8" s="65">
        <v>0</v>
      </c>
    </row>
    <row r="9" spans="1:129" ht="33.75" customHeight="1" x14ac:dyDescent="0.25">
      <c r="A9" s="418"/>
      <c r="B9" s="418"/>
      <c r="C9" s="418"/>
      <c r="D9" s="418"/>
      <c r="E9" s="418"/>
      <c r="F9" s="418"/>
      <c r="G9" s="418"/>
      <c r="H9" s="418"/>
      <c r="I9" s="418"/>
      <c r="J9" s="418"/>
      <c r="K9" s="418"/>
      <c r="L9" s="418"/>
      <c r="M9" s="418"/>
      <c r="N9" s="88" t="s">
        <v>4</v>
      </c>
      <c r="O9" s="88" t="s">
        <v>5</v>
      </c>
      <c r="P9" s="88" t="s">
        <v>6</v>
      </c>
      <c r="Q9" s="418"/>
      <c r="R9" s="418"/>
      <c r="S9" s="418"/>
      <c r="T9" s="418" t="s">
        <v>171</v>
      </c>
      <c r="U9" s="418" t="s">
        <v>56</v>
      </c>
      <c r="V9" s="418" t="s">
        <v>172</v>
      </c>
      <c r="W9" s="418" t="s">
        <v>173</v>
      </c>
      <c r="X9" s="418" t="s">
        <v>174</v>
      </c>
      <c r="Y9" s="418" t="s">
        <v>175</v>
      </c>
      <c r="Z9" s="418"/>
      <c r="AA9" s="418"/>
      <c r="AB9" s="418"/>
      <c r="AC9" s="88"/>
      <c r="AD9" s="418"/>
      <c r="AE9" s="88"/>
      <c r="AF9" s="418"/>
      <c r="AG9" s="418"/>
      <c r="AH9" s="418"/>
      <c r="AI9" s="88" t="s">
        <v>4</v>
      </c>
      <c r="AJ9" s="88" t="s">
        <v>5</v>
      </c>
      <c r="AK9" s="88" t="s">
        <v>6</v>
      </c>
      <c r="AL9" s="418"/>
      <c r="AM9" s="418"/>
      <c r="AN9" s="418"/>
      <c r="AO9" s="418"/>
      <c r="AP9" s="418"/>
      <c r="AQ9" s="418"/>
      <c r="AR9" s="418"/>
      <c r="AS9" s="76" t="s">
        <v>163</v>
      </c>
      <c r="AT9" s="76" t="s">
        <v>50</v>
      </c>
      <c r="AU9" s="75" t="s">
        <v>169</v>
      </c>
      <c r="AV9" s="75" t="s">
        <v>38</v>
      </c>
      <c r="AW9" s="75" t="s">
        <v>164</v>
      </c>
      <c r="AX9" s="75" t="s">
        <v>32</v>
      </c>
      <c r="AY9" s="75" t="s">
        <v>167</v>
      </c>
      <c r="AZ9" s="75" t="s">
        <v>168</v>
      </c>
      <c r="BA9" s="75" t="s">
        <v>34</v>
      </c>
      <c r="BB9" s="76" t="s">
        <v>163</v>
      </c>
      <c r="BC9" s="76" t="s">
        <v>50</v>
      </c>
      <c r="BD9" s="75" t="s">
        <v>169</v>
      </c>
      <c r="BE9" s="75" t="s">
        <v>38</v>
      </c>
      <c r="BF9" s="75" t="s">
        <v>164</v>
      </c>
      <c r="BG9" s="75" t="s">
        <v>32</v>
      </c>
      <c r="BH9" s="75" t="s">
        <v>167</v>
      </c>
      <c r="BI9" s="75" t="s">
        <v>168</v>
      </c>
      <c r="BJ9" s="75" t="s">
        <v>34</v>
      </c>
      <c r="BK9" s="76" t="s">
        <v>163</v>
      </c>
      <c r="BL9" s="76" t="s">
        <v>50</v>
      </c>
      <c r="BM9" s="75" t="s">
        <v>169</v>
      </c>
      <c r="BN9" s="75" t="s">
        <v>38</v>
      </c>
      <c r="BO9" s="75" t="s">
        <v>164</v>
      </c>
      <c r="BP9" s="75" t="s">
        <v>32</v>
      </c>
      <c r="BQ9" s="75" t="s">
        <v>167</v>
      </c>
      <c r="BR9" s="75" t="s">
        <v>168</v>
      </c>
      <c r="BS9" s="75" t="s">
        <v>34</v>
      </c>
      <c r="BT9" s="76" t="s">
        <v>163</v>
      </c>
      <c r="BU9" s="76" t="s">
        <v>50</v>
      </c>
      <c r="BV9" s="75" t="s">
        <v>169</v>
      </c>
      <c r="BW9" s="75" t="s">
        <v>38</v>
      </c>
      <c r="BX9" s="75" t="s">
        <v>164</v>
      </c>
      <c r="BY9" s="75" t="s">
        <v>32</v>
      </c>
      <c r="BZ9" s="75" t="s">
        <v>167</v>
      </c>
      <c r="CA9" s="75" t="s">
        <v>168</v>
      </c>
      <c r="CB9" s="75" t="s">
        <v>34</v>
      </c>
      <c r="CC9" s="418"/>
      <c r="CD9" s="428"/>
      <c r="CE9" s="418"/>
      <c r="CF9" s="418"/>
      <c r="CG9" s="428"/>
      <c r="CH9" s="418"/>
      <c r="CI9" s="418"/>
      <c r="CJ9" s="428"/>
      <c r="CK9" s="418"/>
      <c r="CY9" s="52" t="s">
        <v>138</v>
      </c>
      <c r="CZ9" s="52" t="s">
        <v>139</v>
      </c>
      <c r="DD9" s="52" t="s">
        <v>138</v>
      </c>
      <c r="DE9" s="52" t="s">
        <v>138</v>
      </c>
      <c r="DF9" s="52" t="s">
        <v>139</v>
      </c>
      <c r="DG9" s="52" t="s">
        <v>139</v>
      </c>
      <c r="DS9"/>
      <c r="DT9"/>
      <c r="DU9" s="67" t="s">
        <v>142</v>
      </c>
      <c r="DV9" s="67" t="s">
        <v>153</v>
      </c>
      <c r="DW9" s="67" t="s">
        <v>153</v>
      </c>
      <c r="DX9"/>
      <c r="DY9"/>
    </row>
    <row r="10" spans="1:129" s="11" customFormat="1" ht="112.5" customHeight="1" x14ac:dyDescent="0.25">
      <c r="A10" s="430" t="s">
        <v>53</v>
      </c>
      <c r="B10" s="430" t="s">
        <v>194</v>
      </c>
      <c r="C10" s="430" t="s">
        <v>239</v>
      </c>
      <c r="D10" s="431" t="s">
        <v>217</v>
      </c>
      <c r="E10" s="430" t="s">
        <v>289</v>
      </c>
      <c r="F10" s="430" t="s">
        <v>290</v>
      </c>
      <c r="G10" s="430"/>
      <c r="H10" s="430"/>
      <c r="I10" s="430"/>
      <c r="J10" s="430"/>
      <c r="K10" s="430"/>
      <c r="L10" s="430" t="s">
        <v>291</v>
      </c>
      <c r="M10" s="430" t="s">
        <v>292</v>
      </c>
      <c r="N10" s="445" t="s">
        <v>11</v>
      </c>
      <c r="O10" s="445" t="s">
        <v>14</v>
      </c>
      <c r="P10" s="445" t="str">
        <f>INDEX([9]Validacion!$C$15:$G$19,'Mapa de Riesgos'!CY10:CY14,'Mapa de Riesgos'!CZ10:CZ14)</f>
        <v>Alta</v>
      </c>
      <c r="Q10" s="85" t="s">
        <v>293</v>
      </c>
      <c r="R10" s="106" t="s">
        <v>158</v>
      </c>
      <c r="S10" s="106" t="s">
        <v>58</v>
      </c>
      <c r="T10" s="106" t="s">
        <v>59</v>
      </c>
      <c r="U10" s="106" t="s">
        <v>60</v>
      </c>
      <c r="V10" s="106" t="s">
        <v>61</v>
      </c>
      <c r="W10" s="106" t="s">
        <v>62</v>
      </c>
      <c r="X10" s="106" t="s">
        <v>75</v>
      </c>
      <c r="Y10" s="106" t="s">
        <v>63</v>
      </c>
      <c r="Z10" s="90">
        <f t="shared" ref="Z10:Z59" si="0">IF(S10="Asignado",15,0)+IF(T10="Adecuado",15,0)+IF(U10="Oportuna",15,0)+IF(V10="Prevenir",15,IF(V10="Detectar",10,0))+IF(W10="Confiable",15,0)+IF(X10="Se investigan y resuelven oportunamente",15,0)+IF(Y10="Completa",10,IF(Y10="Incompleta",5,0))</f>
        <v>100</v>
      </c>
      <c r="AA10" s="90" t="str">
        <f t="shared" ref="AA10:AA17" si="1">IF(Z10&gt;=96,"Fuerte",IF(OR(Z10=95,Z10&gt;=86),"Moderado","Débil"))</f>
        <v>Fuerte</v>
      </c>
      <c r="AB10" s="90" t="s">
        <v>141</v>
      </c>
      <c r="AC10" s="21">
        <f t="shared" ref="AC10:AC62" si="2">IF(AA10="Fuerte",100,IF(AA10="Moderado",50,0))+IF(AB10="Fuerte",100,IF(AB10="Moderado",50,0))</f>
        <v>200</v>
      </c>
      <c r="AD10" s="21" t="str">
        <f t="shared" ref="AD10:AD59" si="3">IF(AND(AA10="Moderado",AB10="Moderado",AC10=100),"Moderado",IF(AC10=200,"Fuerte",IF(OR(AC10=150,),"Moderado","Débil")))</f>
        <v>Fuerte</v>
      </c>
      <c r="AE10" s="447">
        <f>(IF(AD10="Fuerte",100,IF(AD10="Moderado",50,0))+IF(AD11="Fuerte",100,IF(AD11="Moderado",50,0))+(IF(AD12="Fuerte",100,IF(AD12="Moderado",50,0))+IF(AD13="Fuerte",100,IF(AD13="Moderado",50,0))+IF(AD14="Fuerte",100,IF(AD14="Moderado",50,0)))/5)</f>
        <v>260</v>
      </c>
      <c r="AF10" s="445" t="str">
        <f>IF(AE10&gt;=100,"Fuerte",IF(OR(AE10=99,AE10&gt;=50),"Moderado","Débil"))</f>
        <v>Fuerte</v>
      </c>
      <c r="AG10" s="445" t="s">
        <v>150</v>
      </c>
      <c r="AH10" s="445" t="s">
        <v>152</v>
      </c>
      <c r="AI10" s="445" t="str">
        <f>VLOOKUP(IF(DE10=0,DE10+1,IF(DE10&lt;0,DE10+2,DE10)),[9]Validacion!$J$15:$K$19,2,FALSE)</f>
        <v>Rara Vez</v>
      </c>
      <c r="AJ10" s="445" t="str">
        <f>VLOOKUP(IF(DG10=0,DG10+1,DG10),[9]Validacion!$J$23:$K$27,2,FALSE)</f>
        <v>Mayor</v>
      </c>
      <c r="AK10" s="445" t="str">
        <f>INDEX([9]Validacion!$C$15:$G$19,IF(DE10=0,DE10+1,IF(DE10&lt;0,DE10+2,'Mapa de Riesgos'!DE10:DE14)),IF(DG10=0,DG10+1,'Mapa de Riesgos'!DG10:DG14))</f>
        <v>Alta</v>
      </c>
      <c r="AL10" s="446" t="s">
        <v>226</v>
      </c>
      <c r="AM10" s="85" t="s">
        <v>294</v>
      </c>
      <c r="AN10" s="85" t="s">
        <v>295</v>
      </c>
      <c r="AO10" s="93" t="s">
        <v>296</v>
      </c>
      <c r="AP10" s="84">
        <v>43467</v>
      </c>
      <c r="AQ10" s="84">
        <v>43830</v>
      </c>
      <c r="AR10" s="93" t="s">
        <v>297</v>
      </c>
      <c r="AS10" s="20"/>
      <c r="AT10" s="20"/>
      <c r="AU10" s="12"/>
      <c r="AV10" s="93"/>
      <c r="AW10" s="93"/>
      <c r="AX10" s="107"/>
      <c r="AY10" s="442"/>
      <c r="AZ10" s="91"/>
      <c r="BA10" s="442"/>
      <c r="BB10" s="20"/>
      <c r="BC10" s="93"/>
      <c r="BD10" s="85"/>
      <c r="BE10" s="85"/>
      <c r="BF10" s="16"/>
      <c r="BG10" s="86"/>
      <c r="BH10" s="433"/>
      <c r="BI10" s="433"/>
      <c r="BJ10" s="436"/>
      <c r="BK10" s="20"/>
      <c r="BL10" s="93"/>
      <c r="BM10" s="85"/>
      <c r="BN10" s="85"/>
      <c r="BO10" s="18"/>
      <c r="BP10" s="86"/>
      <c r="BQ10" s="433"/>
      <c r="BR10" s="433"/>
      <c r="BS10" s="436"/>
      <c r="BT10" s="17"/>
      <c r="BU10" s="17"/>
      <c r="BV10" s="17"/>
      <c r="BW10" s="17"/>
      <c r="BX10" s="17"/>
      <c r="BY10" s="17"/>
      <c r="BZ10" s="17"/>
      <c r="CA10" s="17"/>
      <c r="CB10" s="17"/>
      <c r="CC10" s="93"/>
      <c r="CD10" s="93"/>
      <c r="CE10" s="93"/>
      <c r="CF10" s="93"/>
      <c r="CG10" s="93"/>
      <c r="CH10" s="93"/>
      <c r="CI10" s="93"/>
      <c r="CJ10" s="93"/>
      <c r="CK10" s="93"/>
      <c r="CY10" s="439">
        <f>VLOOKUP(N10,[9]Validacion!$I$15:$M$19,2,FALSE)</f>
        <v>1</v>
      </c>
      <c r="CZ10" s="439">
        <f>VLOOKUP(O10,[9]Validacion!$I$23:$J$27,2,FALSE)</f>
        <v>4</v>
      </c>
      <c r="DD10" s="439">
        <f>VLOOKUP($N10,[9]Validacion!$I$15:$M$19,2,FALSE)</f>
        <v>1</v>
      </c>
      <c r="DE10" s="439">
        <f>IF(AF10="Fuerte",DD10-2,IF(AND(AF10="Moderado",AG10="Directamente",AH10="Directamente"),DD10-1,IF(AND(AF10="Moderado",AG10="No Disminuye",AH10="Directamente"),DD10,IF(AND(AF10="Moderado",AG10="Directamente",AH10="No Disminuye"),DD10-1,DD10))))</f>
        <v>-1</v>
      </c>
      <c r="DF10" s="439">
        <f>VLOOKUP($O10,[9]Validacion!$I$23:$J$27,2,FALSE)</f>
        <v>4</v>
      </c>
      <c r="DG10" s="448">
        <f>IF(AF10="Fuerte",DF10,IF(AND(AF10="Moderado",AG10="Directamente",AH10="Directamente"),DF10-1,IF(AND(AF10="Moderado",AG10="No Disminuye",AH10="Directamente"),DF10-1,IF(AND(AF10="Moderado",AG10="Directamente",AH10="No Disminuye"),DF10,DF10))))</f>
        <v>4</v>
      </c>
    </row>
    <row r="11" spans="1:129" s="11" customFormat="1" ht="92.25" customHeight="1" x14ac:dyDescent="0.25">
      <c r="A11" s="430"/>
      <c r="B11" s="430"/>
      <c r="C11" s="430"/>
      <c r="D11" s="431"/>
      <c r="E11" s="430"/>
      <c r="F11" s="430"/>
      <c r="G11" s="430"/>
      <c r="H11" s="430"/>
      <c r="I11" s="430"/>
      <c r="J11" s="430"/>
      <c r="K11" s="430"/>
      <c r="L11" s="430"/>
      <c r="M11" s="430"/>
      <c r="N11" s="445"/>
      <c r="O11" s="445"/>
      <c r="P11" s="445"/>
      <c r="Q11" s="93" t="s">
        <v>298</v>
      </c>
      <c r="R11" s="106" t="s">
        <v>158</v>
      </c>
      <c r="S11" s="106" t="s">
        <v>58</v>
      </c>
      <c r="T11" s="106" t="s">
        <v>59</v>
      </c>
      <c r="U11" s="106" t="s">
        <v>60</v>
      </c>
      <c r="V11" s="106" t="s">
        <v>61</v>
      </c>
      <c r="W11" s="106" t="s">
        <v>62</v>
      </c>
      <c r="X11" s="106" t="s">
        <v>75</v>
      </c>
      <c r="Y11" s="106" t="s">
        <v>63</v>
      </c>
      <c r="Z11" s="90">
        <f t="shared" si="0"/>
        <v>100</v>
      </c>
      <c r="AA11" s="90" t="str">
        <f t="shared" si="1"/>
        <v>Fuerte</v>
      </c>
      <c r="AB11" s="90" t="s">
        <v>141</v>
      </c>
      <c r="AC11" s="21">
        <f t="shared" si="2"/>
        <v>200</v>
      </c>
      <c r="AD11" s="21" t="str">
        <f t="shared" si="3"/>
        <v>Fuerte</v>
      </c>
      <c r="AE11" s="447"/>
      <c r="AF11" s="445"/>
      <c r="AG11" s="445"/>
      <c r="AH11" s="445"/>
      <c r="AI11" s="445"/>
      <c r="AJ11" s="445"/>
      <c r="AK11" s="445"/>
      <c r="AL11" s="446"/>
      <c r="AM11" s="85" t="s">
        <v>299</v>
      </c>
      <c r="AN11" s="85" t="s">
        <v>300</v>
      </c>
      <c r="AO11" s="93" t="s">
        <v>296</v>
      </c>
      <c r="AP11" s="84">
        <v>43467</v>
      </c>
      <c r="AQ11" s="84">
        <v>43830</v>
      </c>
      <c r="AR11" s="93" t="s">
        <v>301</v>
      </c>
      <c r="AS11" s="20"/>
      <c r="AT11" s="20"/>
      <c r="AU11" s="91"/>
      <c r="AV11" s="91"/>
      <c r="AW11" s="91"/>
      <c r="AX11" s="107"/>
      <c r="AY11" s="443"/>
      <c r="AZ11" s="99"/>
      <c r="BA11" s="443"/>
      <c r="BB11" s="20"/>
      <c r="BC11" s="20"/>
      <c r="BD11" s="85"/>
      <c r="BE11" s="85"/>
      <c r="BF11" s="16"/>
      <c r="BG11" s="86"/>
      <c r="BH11" s="434"/>
      <c r="BI11" s="434"/>
      <c r="BJ11" s="437"/>
      <c r="BK11" s="20"/>
      <c r="BL11" s="20"/>
      <c r="BM11" s="85"/>
      <c r="BN11" s="85"/>
      <c r="BO11" s="19"/>
      <c r="BP11" s="86"/>
      <c r="BQ11" s="434"/>
      <c r="BR11" s="434"/>
      <c r="BS11" s="437"/>
      <c r="BT11" s="17"/>
      <c r="BU11" s="17"/>
      <c r="BV11" s="17"/>
      <c r="BW11" s="17"/>
      <c r="BX11" s="17"/>
      <c r="BY11" s="17"/>
      <c r="BZ11" s="17"/>
      <c r="CA11" s="17"/>
      <c r="CB11" s="17"/>
      <c r="CC11" s="93"/>
      <c r="CD11" s="93"/>
      <c r="CE11" s="93"/>
      <c r="CF11" s="93"/>
      <c r="CG11" s="93"/>
      <c r="CH11" s="93"/>
      <c r="CI11" s="93"/>
      <c r="CJ11" s="93"/>
      <c r="CK11" s="93"/>
      <c r="CY11" s="440"/>
      <c r="CZ11" s="440"/>
      <c r="DD11" s="440"/>
      <c r="DE11" s="440"/>
      <c r="DF11" s="440"/>
      <c r="DG11" s="448"/>
    </row>
    <row r="12" spans="1:129" s="11" customFormat="1" ht="101.25" customHeight="1" x14ac:dyDescent="0.25">
      <c r="A12" s="430"/>
      <c r="B12" s="430"/>
      <c r="C12" s="430"/>
      <c r="D12" s="431"/>
      <c r="E12" s="430"/>
      <c r="F12" s="430"/>
      <c r="G12" s="430"/>
      <c r="H12" s="430"/>
      <c r="I12" s="430"/>
      <c r="J12" s="430"/>
      <c r="K12" s="430"/>
      <c r="L12" s="430"/>
      <c r="M12" s="430"/>
      <c r="N12" s="445"/>
      <c r="O12" s="445"/>
      <c r="P12" s="445"/>
      <c r="Q12" s="93" t="s">
        <v>302</v>
      </c>
      <c r="R12" s="106" t="s">
        <v>158</v>
      </c>
      <c r="S12" s="106" t="s">
        <v>58</v>
      </c>
      <c r="T12" s="106" t="s">
        <v>59</v>
      </c>
      <c r="U12" s="106" t="s">
        <v>60</v>
      </c>
      <c r="V12" s="106" t="s">
        <v>61</v>
      </c>
      <c r="W12" s="106" t="s">
        <v>62</v>
      </c>
      <c r="X12" s="106" t="s">
        <v>75</v>
      </c>
      <c r="Y12" s="106" t="s">
        <v>63</v>
      </c>
      <c r="Z12" s="90">
        <f t="shared" si="0"/>
        <v>100</v>
      </c>
      <c r="AA12" s="90" t="str">
        <f t="shared" si="1"/>
        <v>Fuerte</v>
      </c>
      <c r="AB12" s="90" t="s">
        <v>141</v>
      </c>
      <c r="AC12" s="21">
        <f t="shared" si="2"/>
        <v>200</v>
      </c>
      <c r="AD12" s="21" t="str">
        <f t="shared" si="3"/>
        <v>Fuerte</v>
      </c>
      <c r="AE12" s="447"/>
      <c r="AF12" s="445"/>
      <c r="AG12" s="445"/>
      <c r="AH12" s="445"/>
      <c r="AI12" s="445"/>
      <c r="AJ12" s="445"/>
      <c r="AK12" s="445"/>
      <c r="AL12" s="446"/>
      <c r="AM12" s="85" t="s">
        <v>303</v>
      </c>
      <c r="AN12" s="85" t="s">
        <v>304</v>
      </c>
      <c r="AO12" s="93" t="s">
        <v>296</v>
      </c>
      <c r="AP12" s="84">
        <v>43467</v>
      </c>
      <c r="AQ12" s="84">
        <v>43830</v>
      </c>
      <c r="AR12" s="93" t="s">
        <v>305</v>
      </c>
      <c r="AS12" s="20"/>
      <c r="AT12" s="20"/>
      <c r="AU12" s="91"/>
      <c r="AV12" s="91"/>
      <c r="AW12" s="91"/>
      <c r="AX12" s="107"/>
      <c r="AY12" s="443"/>
      <c r="AZ12" s="99"/>
      <c r="BA12" s="443"/>
      <c r="BB12" s="20"/>
      <c r="BC12" s="20"/>
      <c r="BD12" s="85"/>
      <c r="BE12" s="85"/>
      <c r="BF12" s="16"/>
      <c r="BG12" s="86"/>
      <c r="BH12" s="434"/>
      <c r="BI12" s="434"/>
      <c r="BJ12" s="437"/>
      <c r="BK12" s="20"/>
      <c r="BL12" s="20"/>
      <c r="BM12" s="85"/>
      <c r="BN12" s="85"/>
      <c r="BO12" s="19"/>
      <c r="BP12" s="86"/>
      <c r="BQ12" s="434"/>
      <c r="BR12" s="434"/>
      <c r="BS12" s="437"/>
      <c r="BT12" s="17"/>
      <c r="BU12" s="17"/>
      <c r="BV12" s="17"/>
      <c r="BW12" s="17"/>
      <c r="BX12" s="17"/>
      <c r="BY12" s="17"/>
      <c r="BZ12" s="17"/>
      <c r="CA12" s="17"/>
      <c r="CB12" s="17"/>
      <c r="CC12" s="93"/>
      <c r="CD12" s="93"/>
      <c r="CE12" s="93"/>
      <c r="CF12" s="93"/>
      <c r="CG12" s="93"/>
      <c r="CH12" s="93"/>
      <c r="CI12" s="93"/>
      <c r="CJ12" s="93"/>
      <c r="CK12" s="93"/>
      <c r="CY12" s="440"/>
      <c r="CZ12" s="440"/>
      <c r="DD12" s="440"/>
      <c r="DE12" s="440"/>
      <c r="DF12" s="440"/>
      <c r="DG12" s="448"/>
    </row>
    <row r="13" spans="1:129" s="11" customFormat="1" ht="69" customHeight="1" x14ac:dyDescent="0.25">
      <c r="A13" s="430"/>
      <c r="B13" s="430"/>
      <c r="C13" s="430"/>
      <c r="D13" s="431"/>
      <c r="E13" s="430"/>
      <c r="F13" s="430"/>
      <c r="G13" s="430"/>
      <c r="H13" s="430"/>
      <c r="I13" s="430"/>
      <c r="J13" s="430"/>
      <c r="K13" s="430"/>
      <c r="L13" s="430"/>
      <c r="M13" s="430"/>
      <c r="N13" s="445"/>
      <c r="O13" s="445"/>
      <c r="P13" s="445"/>
      <c r="Q13" s="93" t="s">
        <v>306</v>
      </c>
      <c r="R13" s="106" t="s">
        <v>158</v>
      </c>
      <c r="S13" s="106" t="s">
        <v>58</v>
      </c>
      <c r="T13" s="106" t="s">
        <v>59</v>
      </c>
      <c r="U13" s="106" t="s">
        <v>60</v>
      </c>
      <c r="V13" s="106" t="s">
        <v>61</v>
      </c>
      <c r="W13" s="106" t="s">
        <v>62</v>
      </c>
      <c r="X13" s="106" t="s">
        <v>75</v>
      </c>
      <c r="Y13" s="106" t="s">
        <v>63</v>
      </c>
      <c r="Z13" s="90">
        <f t="shared" si="0"/>
        <v>100</v>
      </c>
      <c r="AA13" s="90" t="str">
        <f t="shared" si="1"/>
        <v>Fuerte</v>
      </c>
      <c r="AB13" s="90" t="s">
        <v>141</v>
      </c>
      <c r="AC13" s="21">
        <f t="shared" si="2"/>
        <v>200</v>
      </c>
      <c r="AD13" s="21" t="str">
        <f t="shared" si="3"/>
        <v>Fuerte</v>
      </c>
      <c r="AE13" s="447"/>
      <c r="AF13" s="445"/>
      <c r="AG13" s="445"/>
      <c r="AH13" s="445"/>
      <c r="AI13" s="445"/>
      <c r="AJ13" s="445"/>
      <c r="AK13" s="445"/>
      <c r="AL13" s="446"/>
      <c r="AM13" s="85" t="s">
        <v>307</v>
      </c>
      <c r="AN13" s="85" t="s">
        <v>308</v>
      </c>
      <c r="AO13" s="93" t="s">
        <v>296</v>
      </c>
      <c r="AP13" s="84">
        <v>43467</v>
      </c>
      <c r="AQ13" s="84">
        <v>43830</v>
      </c>
      <c r="AR13" s="93" t="s">
        <v>309</v>
      </c>
      <c r="AS13" s="20"/>
      <c r="AT13" s="20"/>
      <c r="AU13" s="91"/>
      <c r="AV13" s="442"/>
      <c r="AW13" s="442"/>
      <c r="AX13" s="449"/>
      <c r="AY13" s="443"/>
      <c r="AZ13" s="99"/>
      <c r="BA13" s="443"/>
      <c r="BB13" s="20"/>
      <c r="BC13" s="20"/>
      <c r="BD13" s="85"/>
      <c r="BE13" s="85"/>
      <c r="BF13" s="16"/>
      <c r="BG13" s="86"/>
      <c r="BH13" s="434"/>
      <c r="BI13" s="434"/>
      <c r="BJ13" s="437"/>
      <c r="BK13" s="20"/>
      <c r="BL13" s="20"/>
      <c r="BM13" s="85"/>
      <c r="BN13" s="85"/>
      <c r="BO13" s="19"/>
      <c r="BP13" s="86"/>
      <c r="BQ13" s="434"/>
      <c r="BR13" s="434"/>
      <c r="BS13" s="437"/>
      <c r="BT13" s="17"/>
      <c r="BU13" s="17"/>
      <c r="BV13" s="17"/>
      <c r="BW13" s="17"/>
      <c r="BX13" s="17"/>
      <c r="BY13" s="17"/>
      <c r="BZ13" s="17"/>
      <c r="CA13" s="17"/>
      <c r="CB13" s="17"/>
      <c r="CC13" s="93"/>
      <c r="CD13" s="93"/>
      <c r="CE13" s="93"/>
      <c r="CF13" s="93"/>
      <c r="CG13" s="93"/>
      <c r="CH13" s="93"/>
      <c r="CI13" s="93"/>
      <c r="CJ13" s="93"/>
      <c r="CK13" s="93"/>
      <c r="CY13" s="440"/>
      <c r="CZ13" s="440"/>
      <c r="DD13" s="440"/>
      <c r="DE13" s="440"/>
      <c r="DF13" s="440"/>
      <c r="DG13" s="448"/>
    </row>
    <row r="14" spans="1:129" s="11" customFormat="1" ht="102.75" customHeight="1" x14ac:dyDescent="0.25">
      <c r="A14" s="430"/>
      <c r="B14" s="430"/>
      <c r="C14" s="430"/>
      <c r="D14" s="431"/>
      <c r="E14" s="430"/>
      <c r="F14" s="430"/>
      <c r="G14" s="430"/>
      <c r="H14" s="430"/>
      <c r="I14" s="430"/>
      <c r="J14" s="430"/>
      <c r="K14" s="430"/>
      <c r="L14" s="430"/>
      <c r="M14" s="430"/>
      <c r="N14" s="445"/>
      <c r="O14" s="445"/>
      <c r="P14" s="445"/>
      <c r="Q14" s="85" t="s">
        <v>310</v>
      </c>
      <c r="R14" s="106" t="s">
        <v>158</v>
      </c>
      <c r="S14" s="106" t="s">
        <v>58</v>
      </c>
      <c r="T14" s="106" t="s">
        <v>59</v>
      </c>
      <c r="U14" s="106" t="s">
        <v>60</v>
      </c>
      <c r="V14" s="106" t="s">
        <v>61</v>
      </c>
      <c r="W14" s="106" t="s">
        <v>62</v>
      </c>
      <c r="X14" s="106" t="s">
        <v>75</v>
      </c>
      <c r="Y14" s="106" t="s">
        <v>63</v>
      </c>
      <c r="Z14" s="90">
        <f t="shared" si="0"/>
        <v>100</v>
      </c>
      <c r="AA14" s="90" t="str">
        <f t="shared" si="1"/>
        <v>Fuerte</v>
      </c>
      <c r="AB14" s="90" t="s">
        <v>141</v>
      </c>
      <c r="AC14" s="21">
        <f t="shared" si="2"/>
        <v>200</v>
      </c>
      <c r="AD14" s="21" t="str">
        <f t="shared" si="3"/>
        <v>Fuerte</v>
      </c>
      <c r="AE14" s="447"/>
      <c r="AF14" s="445"/>
      <c r="AG14" s="445"/>
      <c r="AH14" s="445"/>
      <c r="AI14" s="445"/>
      <c r="AJ14" s="445"/>
      <c r="AK14" s="445"/>
      <c r="AL14" s="446"/>
      <c r="AM14" s="85" t="s">
        <v>311</v>
      </c>
      <c r="AN14" s="85" t="s">
        <v>312</v>
      </c>
      <c r="AO14" s="93" t="s">
        <v>296</v>
      </c>
      <c r="AP14" s="84">
        <v>43467</v>
      </c>
      <c r="AQ14" s="84">
        <v>43830</v>
      </c>
      <c r="AR14" s="93" t="s">
        <v>313</v>
      </c>
      <c r="AS14" s="20"/>
      <c r="AT14" s="20"/>
      <c r="AU14" s="92"/>
      <c r="AV14" s="444"/>
      <c r="AW14" s="444"/>
      <c r="AX14" s="450"/>
      <c r="AY14" s="444"/>
      <c r="AZ14" s="92"/>
      <c r="BA14" s="444"/>
      <c r="BB14" s="20"/>
      <c r="BC14" s="20"/>
      <c r="BD14" s="85"/>
      <c r="BE14" s="85"/>
      <c r="BF14" s="90"/>
      <c r="BG14" s="86"/>
      <c r="BH14" s="435"/>
      <c r="BI14" s="435"/>
      <c r="BJ14" s="438"/>
      <c r="BK14" s="20"/>
      <c r="BL14" s="20"/>
      <c r="BM14" s="85"/>
      <c r="BN14" s="85"/>
      <c r="BO14" s="90"/>
      <c r="BP14" s="86"/>
      <c r="BQ14" s="435"/>
      <c r="BR14" s="435"/>
      <c r="BS14" s="438"/>
      <c r="BT14" s="17"/>
      <c r="BU14" s="17"/>
      <c r="BV14" s="17"/>
      <c r="BW14" s="17"/>
      <c r="BX14" s="17"/>
      <c r="BY14" s="17"/>
      <c r="BZ14" s="17"/>
      <c r="CA14" s="17"/>
      <c r="CB14" s="17"/>
      <c r="CC14" s="93"/>
      <c r="CD14" s="93"/>
      <c r="CE14" s="93"/>
      <c r="CF14" s="93"/>
      <c r="CG14" s="93"/>
      <c r="CH14" s="93"/>
      <c r="CI14" s="93"/>
      <c r="CJ14" s="93"/>
      <c r="CK14" s="93"/>
      <c r="CY14" s="441"/>
      <c r="CZ14" s="441"/>
      <c r="DD14" s="440"/>
      <c r="DE14" s="440"/>
      <c r="DF14" s="440"/>
      <c r="DG14" s="448"/>
    </row>
    <row r="15" spans="1:129" ht="121.5" customHeight="1" x14ac:dyDescent="0.25">
      <c r="A15" s="430" t="s">
        <v>22</v>
      </c>
      <c r="B15" s="430" t="s">
        <v>194</v>
      </c>
      <c r="C15" s="430" t="s">
        <v>194</v>
      </c>
      <c r="D15" s="432" t="s">
        <v>201</v>
      </c>
      <c r="E15" s="430" t="s">
        <v>314</v>
      </c>
      <c r="F15" s="430" t="s">
        <v>315</v>
      </c>
      <c r="L15" s="430" t="s">
        <v>316</v>
      </c>
      <c r="M15" s="430" t="s">
        <v>317</v>
      </c>
      <c r="N15" s="445" t="s">
        <v>10</v>
      </c>
      <c r="O15" s="445" t="s">
        <v>14</v>
      </c>
      <c r="P15" s="445" t="str">
        <f>INDEX([9]Validacion!$C$15:$G$19,'Mapa de Riesgos'!CY15:CY17,'Mapa de Riesgos'!CZ15:CZ17)</f>
        <v>Alta</v>
      </c>
      <c r="Q15" s="85" t="s">
        <v>318</v>
      </c>
      <c r="R15" s="106" t="s">
        <v>158</v>
      </c>
      <c r="S15" s="90" t="s">
        <v>58</v>
      </c>
      <c r="T15" s="106" t="s">
        <v>59</v>
      </c>
      <c r="U15" s="106" t="s">
        <v>60</v>
      </c>
      <c r="V15" s="106" t="s">
        <v>61</v>
      </c>
      <c r="W15" s="106" t="s">
        <v>62</v>
      </c>
      <c r="X15" s="106" t="s">
        <v>75</v>
      </c>
      <c r="Y15" s="106" t="s">
        <v>63</v>
      </c>
      <c r="Z15" s="90">
        <f t="shared" si="0"/>
        <v>100</v>
      </c>
      <c r="AA15" s="90" t="str">
        <f t="shared" si="1"/>
        <v>Fuerte</v>
      </c>
      <c r="AB15" s="90" t="s">
        <v>141</v>
      </c>
      <c r="AC15" s="21">
        <f t="shared" si="2"/>
        <v>200</v>
      </c>
      <c r="AD15" s="112" t="str">
        <f t="shared" si="3"/>
        <v>Fuerte</v>
      </c>
      <c r="AE15" s="447">
        <f>(IF(AD15="Fuerte",100,IF(AD15="Moderado",50,0))+IF(AD16="Fuerte",100,IF(AD16="Moderado",50,0))+IF(AD17="Fuerte",100,IF(AD17="Moderado",50,0)))/3</f>
        <v>100</v>
      </c>
      <c r="AF15" s="445" t="str">
        <f>IF(AE15=100,"Fuerte",IF(OR(AE15=99,AE15&gt;=50),"Moderado","Débil"))</f>
        <v>Fuerte</v>
      </c>
      <c r="AG15" s="445" t="s">
        <v>150</v>
      </c>
      <c r="AH15" s="445" t="s">
        <v>152</v>
      </c>
      <c r="AI15" s="445" t="str">
        <f>VLOOKUP(IF(DE15=0,DE15+1,DE15),[9]Validacion!$J$15:$K$19,2,FALSE)</f>
        <v>Rara Vez</v>
      </c>
      <c r="AJ15" s="445" t="str">
        <f>VLOOKUP(IF(DG15=0,DG15+1,DG15),[9]Validacion!$J$23:$K$27,2,FALSE)</f>
        <v>Mayor</v>
      </c>
      <c r="AK15" s="445" t="str">
        <f>INDEX([9]Validacion!$C$15:$G$19,IF(DE15=0,DE15+1,'Mapa de Riesgos'!DE15:DE17),IF(DG15=0,DG15+1,'Mapa de Riesgos'!DG15:DG17))</f>
        <v>Alta</v>
      </c>
      <c r="AL15" s="445" t="s">
        <v>226</v>
      </c>
      <c r="AM15" s="93" t="s">
        <v>319</v>
      </c>
      <c r="AN15" s="93" t="s">
        <v>320</v>
      </c>
      <c r="AO15" s="93" t="s">
        <v>22</v>
      </c>
      <c r="AP15" s="84">
        <v>43467</v>
      </c>
      <c r="AQ15" s="84">
        <v>43830</v>
      </c>
      <c r="AR15" s="93" t="s">
        <v>321</v>
      </c>
      <c r="AS15" s="93"/>
      <c r="AT15" s="93"/>
      <c r="AU15" s="93"/>
      <c r="AV15" s="93"/>
      <c r="AW15" s="113"/>
      <c r="AX15" s="86"/>
      <c r="AY15" s="439"/>
      <c r="AZ15" s="94"/>
      <c r="BA15" s="439"/>
      <c r="BB15" s="114"/>
      <c r="BC15" s="114"/>
      <c r="BD15" s="114"/>
      <c r="BE15" s="114"/>
      <c r="BF15" s="115"/>
      <c r="BG15" s="116"/>
      <c r="BH15" s="459"/>
      <c r="BI15" s="459"/>
      <c r="BJ15" s="468"/>
      <c r="BK15" s="114"/>
      <c r="BL15" s="114"/>
      <c r="BM15" s="114"/>
      <c r="BN15" s="114"/>
      <c r="BO15" s="115"/>
      <c r="BP15" s="116"/>
      <c r="BQ15" s="459"/>
      <c r="BR15" s="459"/>
      <c r="BS15" s="436"/>
      <c r="BT15" s="117"/>
      <c r="BU15" s="117"/>
      <c r="BV15" s="117"/>
      <c r="BW15" s="117"/>
      <c r="BX15" s="117"/>
      <c r="BY15" s="117"/>
      <c r="BZ15" s="117"/>
      <c r="CA15" s="117"/>
      <c r="CB15" s="117"/>
      <c r="CC15" s="93"/>
      <c r="CD15" s="93"/>
      <c r="CE15" s="93"/>
      <c r="CF15" s="93"/>
      <c r="CG15" s="93"/>
      <c r="CH15" s="93"/>
      <c r="CI15" s="93"/>
      <c r="CJ15" s="93"/>
      <c r="CK15" s="93"/>
      <c r="CM15" s="462"/>
      <c r="CY15" s="439">
        <f>VLOOKUP(N15,[9]Validacion!$I$15:$M$19,2,FALSE)</f>
        <v>2</v>
      </c>
      <c r="CZ15" s="439">
        <f>VLOOKUP(O15,[9]Validacion!$I$23:$J$27,2,FALSE)</f>
        <v>4</v>
      </c>
      <c r="DD15" s="439">
        <f>VLOOKUP($N15,[9]Validacion!$I$15:$M$19,2,FALSE)</f>
        <v>2</v>
      </c>
      <c r="DE15" s="439">
        <f>IF(AF15="Fuerte",DD15-2,IF(AND(AF15="Moderado",AG15="Directamente",AH15="Directamente"),DD15-1,IF(AND(AF15="Moderado",AG15="No Disminuye",AH15="Directamente"),DD15,IF(AND(AF15="Moderado",AG15="Directamente",AH15="No Disminuye"),DD15-1,DD15))))</f>
        <v>0</v>
      </c>
      <c r="DF15" s="439">
        <f>VLOOKUP($O15,[9]Validacion!$I$23:$J$27,2,FALSE)</f>
        <v>4</v>
      </c>
      <c r="DG15" s="448">
        <f>IF(AF15="Fuerte",DF15,IF(AND(AF15="Moderado",AG15="Directamente",AH15="Directamente"),DF15-1,IF(AND(AF15="Moderado",AG15="No Disminuye",AH15="Directamente"),DF15-1,IF(AND(AF15="Moderado",AG15="Directamente",AH15="No Disminuye"),DF15,DF15))))</f>
        <v>4</v>
      </c>
    </row>
    <row r="16" spans="1:129" ht="87.75" customHeight="1" x14ac:dyDescent="0.25">
      <c r="A16" s="430"/>
      <c r="B16" s="430"/>
      <c r="C16" s="430"/>
      <c r="D16" s="432"/>
      <c r="E16" s="430"/>
      <c r="F16" s="430"/>
      <c r="L16" s="430"/>
      <c r="M16" s="430"/>
      <c r="N16" s="445"/>
      <c r="O16" s="445"/>
      <c r="P16" s="445"/>
      <c r="Q16" s="85" t="s">
        <v>322</v>
      </c>
      <c r="R16" s="90" t="s">
        <v>158</v>
      </c>
      <c r="S16" s="90" t="s">
        <v>58</v>
      </c>
      <c r="T16" s="106" t="s">
        <v>59</v>
      </c>
      <c r="U16" s="106" t="s">
        <v>60</v>
      </c>
      <c r="V16" s="106" t="s">
        <v>61</v>
      </c>
      <c r="W16" s="106" t="s">
        <v>62</v>
      </c>
      <c r="X16" s="106" t="s">
        <v>75</v>
      </c>
      <c r="Y16" s="106" t="s">
        <v>63</v>
      </c>
      <c r="Z16" s="90">
        <f t="shared" si="0"/>
        <v>100</v>
      </c>
      <c r="AA16" s="90" t="str">
        <f t="shared" si="1"/>
        <v>Fuerte</v>
      </c>
      <c r="AB16" s="90" t="s">
        <v>141</v>
      </c>
      <c r="AC16" s="21">
        <f t="shared" si="2"/>
        <v>200</v>
      </c>
      <c r="AD16" s="112" t="str">
        <f t="shared" si="3"/>
        <v>Fuerte</v>
      </c>
      <c r="AE16" s="447"/>
      <c r="AF16" s="445"/>
      <c r="AG16" s="445"/>
      <c r="AH16" s="445"/>
      <c r="AI16" s="445"/>
      <c r="AJ16" s="445"/>
      <c r="AK16" s="445"/>
      <c r="AL16" s="445"/>
      <c r="AM16" s="93" t="s">
        <v>323</v>
      </c>
      <c r="AN16" s="93" t="s">
        <v>324</v>
      </c>
      <c r="AO16" s="93" t="s">
        <v>22</v>
      </c>
      <c r="AP16" s="84">
        <v>43467</v>
      </c>
      <c r="AQ16" s="84">
        <v>43830</v>
      </c>
      <c r="AR16" s="93" t="s">
        <v>325</v>
      </c>
      <c r="AS16" s="93"/>
      <c r="AT16" s="93"/>
      <c r="AU16" s="442"/>
      <c r="AV16" s="442"/>
      <c r="AW16" s="453"/>
      <c r="AX16" s="455"/>
      <c r="AY16" s="440"/>
      <c r="AZ16" s="95"/>
      <c r="BA16" s="440"/>
      <c r="BB16" s="114"/>
      <c r="BC16" s="114"/>
      <c r="BD16" s="457"/>
      <c r="BE16" s="457"/>
      <c r="BF16" s="466"/>
      <c r="BG16" s="451"/>
      <c r="BH16" s="460"/>
      <c r="BI16" s="460"/>
      <c r="BJ16" s="469"/>
      <c r="BK16" s="114"/>
      <c r="BL16" s="114"/>
      <c r="BM16" s="457"/>
      <c r="BN16" s="457"/>
      <c r="BO16" s="466"/>
      <c r="BP16" s="451"/>
      <c r="BQ16" s="460"/>
      <c r="BR16" s="460"/>
      <c r="BS16" s="437"/>
      <c r="BT16" s="97"/>
      <c r="BU16" s="97"/>
      <c r="BV16" s="436"/>
      <c r="BW16" s="436"/>
      <c r="BX16" s="436"/>
      <c r="BY16" s="436"/>
      <c r="BZ16" s="436"/>
      <c r="CA16" s="97"/>
      <c r="CB16" s="436"/>
      <c r="CC16" s="93"/>
      <c r="CD16" s="93"/>
      <c r="CE16" s="93"/>
      <c r="CF16" s="93"/>
      <c r="CG16" s="93"/>
      <c r="CH16" s="93"/>
      <c r="CI16" s="93"/>
      <c r="CJ16" s="93"/>
      <c r="CK16" s="93"/>
      <c r="CM16" s="462"/>
      <c r="CY16" s="440"/>
      <c r="CZ16" s="440"/>
      <c r="DD16" s="440"/>
      <c r="DE16" s="440"/>
      <c r="DF16" s="440"/>
      <c r="DG16" s="448"/>
    </row>
    <row r="17" spans="1:112" ht="74.25" customHeight="1" x14ac:dyDescent="0.25">
      <c r="A17" s="430"/>
      <c r="B17" s="430"/>
      <c r="C17" s="430"/>
      <c r="D17" s="432"/>
      <c r="E17" s="430"/>
      <c r="F17" s="430"/>
      <c r="G17" s="111"/>
      <c r="H17" s="111"/>
      <c r="I17" s="111"/>
      <c r="J17" s="111"/>
      <c r="K17" s="111"/>
      <c r="L17" s="430"/>
      <c r="M17" s="430"/>
      <c r="N17" s="445"/>
      <c r="O17" s="445"/>
      <c r="P17" s="445"/>
      <c r="Q17" s="85" t="s">
        <v>326</v>
      </c>
      <c r="R17" s="90" t="s">
        <v>158</v>
      </c>
      <c r="S17" s="90" t="s">
        <v>58</v>
      </c>
      <c r="T17" s="106" t="s">
        <v>59</v>
      </c>
      <c r="U17" s="106" t="s">
        <v>60</v>
      </c>
      <c r="V17" s="106" t="s">
        <v>61</v>
      </c>
      <c r="W17" s="106" t="s">
        <v>62</v>
      </c>
      <c r="X17" s="106" t="s">
        <v>75</v>
      </c>
      <c r="Y17" s="106" t="s">
        <v>63</v>
      </c>
      <c r="Z17" s="90">
        <f t="shared" si="0"/>
        <v>100</v>
      </c>
      <c r="AA17" s="90" t="str">
        <f t="shared" si="1"/>
        <v>Fuerte</v>
      </c>
      <c r="AB17" s="90" t="s">
        <v>141</v>
      </c>
      <c r="AC17" s="21">
        <f t="shared" si="2"/>
        <v>200</v>
      </c>
      <c r="AD17" s="112" t="str">
        <f t="shared" si="3"/>
        <v>Fuerte</v>
      </c>
      <c r="AE17" s="447"/>
      <c r="AF17" s="445"/>
      <c r="AG17" s="445"/>
      <c r="AH17" s="445"/>
      <c r="AI17" s="445"/>
      <c r="AJ17" s="445"/>
      <c r="AK17" s="445"/>
      <c r="AL17" s="445"/>
      <c r="AM17" s="93" t="s">
        <v>327</v>
      </c>
      <c r="AN17" s="93" t="s">
        <v>328</v>
      </c>
      <c r="AO17" s="93" t="s">
        <v>22</v>
      </c>
      <c r="AP17" s="84">
        <v>43467</v>
      </c>
      <c r="AQ17" s="84">
        <v>43830</v>
      </c>
      <c r="AR17" s="93" t="s">
        <v>329</v>
      </c>
      <c r="AS17" s="93"/>
      <c r="AT17" s="85"/>
      <c r="AU17" s="444"/>
      <c r="AV17" s="444"/>
      <c r="AW17" s="454"/>
      <c r="AX17" s="456"/>
      <c r="AY17" s="441"/>
      <c r="AZ17" s="96"/>
      <c r="BA17" s="441"/>
      <c r="BB17" s="114"/>
      <c r="BC17" s="118"/>
      <c r="BD17" s="458"/>
      <c r="BE17" s="458"/>
      <c r="BF17" s="467"/>
      <c r="BG17" s="452"/>
      <c r="BH17" s="461"/>
      <c r="BI17" s="461"/>
      <c r="BJ17" s="470"/>
      <c r="BK17" s="114"/>
      <c r="BL17" s="118"/>
      <c r="BM17" s="458"/>
      <c r="BN17" s="458"/>
      <c r="BO17" s="467"/>
      <c r="BP17" s="452"/>
      <c r="BQ17" s="461"/>
      <c r="BR17" s="461"/>
      <c r="BS17" s="438"/>
      <c r="BT17" s="98"/>
      <c r="BU17" s="98"/>
      <c r="BV17" s="438"/>
      <c r="BW17" s="438"/>
      <c r="BX17" s="438"/>
      <c r="BY17" s="438"/>
      <c r="BZ17" s="438"/>
      <c r="CA17" s="98"/>
      <c r="CB17" s="438"/>
      <c r="CC17" s="93"/>
      <c r="CD17" s="93"/>
      <c r="CE17" s="93"/>
      <c r="CF17" s="93"/>
      <c r="CG17" s="93"/>
      <c r="CH17" s="93"/>
      <c r="CI17" s="93"/>
      <c r="CJ17" s="93"/>
      <c r="CK17" s="93"/>
      <c r="CM17" s="462"/>
      <c r="CY17" s="441"/>
      <c r="CZ17" s="441"/>
      <c r="DD17" s="440"/>
      <c r="DE17" s="440"/>
      <c r="DF17" s="440"/>
      <c r="DG17" s="448"/>
    </row>
    <row r="18" spans="1:112" ht="108" customHeight="1" x14ac:dyDescent="0.25">
      <c r="A18" s="430" t="s">
        <v>330</v>
      </c>
      <c r="B18" s="430" t="s">
        <v>197</v>
      </c>
      <c r="C18" s="430" t="s">
        <v>197</v>
      </c>
      <c r="D18" s="463" t="s">
        <v>198</v>
      </c>
      <c r="E18" s="464" t="s">
        <v>331</v>
      </c>
      <c r="F18" s="465" t="s">
        <v>332</v>
      </c>
      <c r="G18" s="9" t="s">
        <v>45</v>
      </c>
      <c r="H18" s="9" t="s">
        <v>45</v>
      </c>
      <c r="I18" s="9" t="s">
        <v>45</v>
      </c>
      <c r="J18" s="9" t="s">
        <v>45</v>
      </c>
      <c r="K18" s="9" t="s">
        <v>45</v>
      </c>
      <c r="L18" s="465" t="s">
        <v>333</v>
      </c>
      <c r="M18" s="465" t="s">
        <v>334</v>
      </c>
      <c r="N18" s="445" t="s">
        <v>9</v>
      </c>
      <c r="O18" s="445" t="s">
        <v>14</v>
      </c>
      <c r="P18" s="445" t="str">
        <f>INDEX([9]Validacion!$C$15:$G$19,'Mapa de Riesgos'!CY18:CY20,'Mapa de Riesgos'!CZ18:CZ20)</f>
        <v>Extrema</v>
      </c>
      <c r="Q18" s="114" t="s">
        <v>335</v>
      </c>
      <c r="R18" s="90" t="s">
        <v>158</v>
      </c>
      <c r="S18" s="90" t="s">
        <v>58</v>
      </c>
      <c r="T18" s="90" t="s">
        <v>59</v>
      </c>
      <c r="U18" s="90" t="s">
        <v>60</v>
      </c>
      <c r="V18" s="90" t="s">
        <v>61</v>
      </c>
      <c r="W18" s="90" t="s">
        <v>62</v>
      </c>
      <c r="X18" s="90" t="s">
        <v>75</v>
      </c>
      <c r="Y18" s="90" t="s">
        <v>63</v>
      </c>
      <c r="Z18" s="90">
        <f t="shared" si="0"/>
        <v>100</v>
      </c>
      <c r="AA18" s="90" t="str">
        <f>IF(Z18&gt;=96,"Fuerte",IF(OR(Z18=95,Z18&gt;=86),"Moderado","Débil"))</f>
        <v>Fuerte</v>
      </c>
      <c r="AB18" s="90" t="s">
        <v>141</v>
      </c>
      <c r="AC18" s="21">
        <f t="shared" si="2"/>
        <v>200</v>
      </c>
      <c r="AD18" s="21" t="str">
        <f t="shared" si="3"/>
        <v>Fuerte</v>
      </c>
      <c r="AE18" s="447">
        <f>(IF(AD18="Fuerte",100,IF(AD18="Moderado",50,0))+IF(AD19="Fuerte",100,IF(AD19="Moderado",50,0))+IF(AD20="Fuerte",100,IF(AD20="Moderado",50,0)))/3</f>
        <v>100</v>
      </c>
      <c r="AF18" s="445" t="str">
        <f>IF(AE18=100,"Fuerte",IF(OR(AE18=99,AE18&gt;=50),"Moderado","Débil"))</f>
        <v>Fuerte</v>
      </c>
      <c r="AG18" s="445" t="s">
        <v>150</v>
      </c>
      <c r="AH18" s="445" t="s">
        <v>152</v>
      </c>
      <c r="AI18" s="445" t="str">
        <f>VLOOKUP(IF(DE18=0,DE18+1,IF(DE18&lt;0,DE18+2,DE18)),[9]Validacion!$J$15:$K$19,2,FALSE)</f>
        <v>Rara Vez</v>
      </c>
      <c r="AJ18" s="445" t="str">
        <f>VLOOKUP(IF(DG18=0,DG18+1,DG18),[9]Validacion!$J$23:$K$27,2,FALSE)</f>
        <v>Mayor</v>
      </c>
      <c r="AK18" s="445" t="str">
        <f>INDEX([9]Validacion!$C$15:$G$19,IF(DE18=0,DE18+1,IF(DE18&lt;0,DE18+2,'Mapa de Riesgos'!DE18:DE20)),IF(DG18=0,DG18+1,'Mapa de Riesgos'!DG18:DG20))</f>
        <v>Alta</v>
      </c>
      <c r="AL18" s="445" t="s">
        <v>226</v>
      </c>
      <c r="AM18" s="114" t="s">
        <v>336</v>
      </c>
      <c r="AN18" s="114" t="s">
        <v>337</v>
      </c>
      <c r="AO18" s="93" t="s">
        <v>338</v>
      </c>
      <c r="AP18" s="84">
        <v>43525</v>
      </c>
      <c r="AQ18" s="84">
        <v>43830</v>
      </c>
      <c r="AR18" s="93" t="s">
        <v>339</v>
      </c>
      <c r="AS18" s="93"/>
      <c r="AT18" s="93"/>
      <c r="AU18" s="93"/>
      <c r="AV18" s="93"/>
      <c r="AW18" s="119"/>
      <c r="AX18" s="86"/>
      <c r="AY18" s="439"/>
      <c r="AZ18" s="94"/>
      <c r="BA18" s="439"/>
      <c r="BB18" s="114"/>
      <c r="BC18" s="114"/>
      <c r="BD18" s="114"/>
      <c r="BE18" s="114"/>
      <c r="BF18" s="120"/>
      <c r="BG18" s="116"/>
      <c r="BH18" s="459"/>
      <c r="BI18" s="459"/>
      <c r="BJ18" s="457" t="s">
        <v>340</v>
      </c>
      <c r="BK18" s="114"/>
      <c r="BL18" s="114"/>
      <c r="BM18" s="114"/>
      <c r="BN18" s="114"/>
      <c r="BO18" s="120"/>
      <c r="BP18" s="116"/>
      <c r="BQ18" s="459"/>
      <c r="BR18" s="459"/>
      <c r="BS18" s="457"/>
      <c r="BT18" s="117"/>
      <c r="BU18" s="117"/>
      <c r="BV18" s="117"/>
      <c r="BW18" s="117"/>
      <c r="BX18" s="117"/>
      <c r="BY18" s="117"/>
      <c r="BZ18" s="117"/>
      <c r="CA18" s="117"/>
      <c r="CB18" s="117"/>
      <c r="CC18" s="93"/>
      <c r="CD18" s="93"/>
      <c r="CE18" s="93"/>
      <c r="CF18" s="93"/>
      <c r="CG18" s="93"/>
      <c r="CH18" s="93"/>
      <c r="CI18" s="93"/>
      <c r="CJ18" s="93"/>
      <c r="CK18" s="93"/>
      <c r="CY18" s="439">
        <f>VLOOKUP(N18,[9]Validacion!$I$15:$M$19,2,FALSE)</f>
        <v>3</v>
      </c>
      <c r="CZ18" s="439">
        <f>VLOOKUP(O18,[9]Validacion!$I$23:$J$27,2,FALSE)</f>
        <v>4</v>
      </c>
      <c r="DD18" s="439">
        <f>VLOOKUP($N18,[9]Validacion!$I$15:$M$19,2,FALSE)</f>
        <v>3</v>
      </c>
      <c r="DE18" s="439">
        <f>IF(AF18="Fuerte",DD18-2,IF(AND(AF18="Moderado",AG18="Directamente",AH18="Directamente"),DD18-1,IF(AND(AF18="Moderado",AG18="No Disminuye",AH18="Directamente"),DD18,IF(AND(AF18="Moderado",AG18="Directamente",AH18="No Disminuye"),DD18-1,DD18))))</f>
        <v>1</v>
      </c>
      <c r="DF18" s="439">
        <f>VLOOKUP($O18,[9]Validacion!$I$23:$J$27,2,FALSE)</f>
        <v>4</v>
      </c>
      <c r="DG18" s="448">
        <f>IF(AF18="Fuerte",DF18,IF(AND(AF18="Moderado",AG18="Directamente",AH18="Directamente"),DF18-1,IF(AND(AF18="Moderado",AG18="No Disminuye",AH18="Directamente"),DF18-1,IF(AND(AF18="Moderado",AG18="Directamente",AH18="No Disminuye"),DF18,DF18))))</f>
        <v>4</v>
      </c>
      <c r="DH18" s="448" t="e">
        <f>IF(AJ18="Fuerte",#REF!-1,IF(AND(AJ18="Moderado",AK18="Directamente",AL18="Directamente"),#REF!-1,IF(AND(AJ18="Moderado",AK18="No Disminuye",AL18="Directamente"),#REF!-1,IF(AND(AJ18="Moderado",AK18="Directamente",AL18="No Disminuye"),#REF!,#REF!))))</f>
        <v>#REF!</v>
      </c>
    </row>
    <row r="19" spans="1:112" ht="120.75" customHeight="1" x14ac:dyDescent="0.25">
      <c r="A19" s="430"/>
      <c r="B19" s="430"/>
      <c r="C19" s="430"/>
      <c r="D19" s="463"/>
      <c r="E19" s="464"/>
      <c r="F19" s="465"/>
      <c r="G19" s="10" t="s">
        <v>224</v>
      </c>
      <c r="H19" s="10" t="s">
        <v>224</v>
      </c>
      <c r="I19" s="10" t="s">
        <v>224</v>
      </c>
      <c r="J19" s="10" t="s">
        <v>224</v>
      </c>
      <c r="K19" s="10" t="s">
        <v>224</v>
      </c>
      <c r="L19" s="465"/>
      <c r="M19" s="465"/>
      <c r="N19" s="445"/>
      <c r="O19" s="445"/>
      <c r="P19" s="445"/>
      <c r="Q19" s="114" t="s">
        <v>341</v>
      </c>
      <c r="R19" s="90" t="s">
        <v>158</v>
      </c>
      <c r="S19" s="90" t="s">
        <v>58</v>
      </c>
      <c r="T19" s="90" t="s">
        <v>59</v>
      </c>
      <c r="U19" s="90" t="s">
        <v>60</v>
      </c>
      <c r="V19" s="90" t="s">
        <v>61</v>
      </c>
      <c r="W19" s="90" t="s">
        <v>62</v>
      </c>
      <c r="X19" s="90" t="s">
        <v>75</v>
      </c>
      <c r="Y19" s="90" t="s">
        <v>63</v>
      </c>
      <c r="Z19" s="90">
        <f t="shared" si="0"/>
        <v>100</v>
      </c>
      <c r="AA19" s="90" t="str">
        <f t="shared" ref="AA19" si="4">IF(Z19&gt;=96,"Fuerte",IF(OR(Z19=95,Z19&gt;=86),"Moderado","Débil"))</f>
        <v>Fuerte</v>
      </c>
      <c r="AB19" s="90" t="s">
        <v>141</v>
      </c>
      <c r="AC19" s="21">
        <f t="shared" si="2"/>
        <v>200</v>
      </c>
      <c r="AD19" s="21" t="str">
        <f t="shared" si="3"/>
        <v>Fuerte</v>
      </c>
      <c r="AE19" s="447"/>
      <c r="AF19" s="445"/>
      <c r="AG19" s="445"/>
      <c r="AH19" s="445"/>
      <c r="AI19" s="445"/>
      <c r="AJ19" s="445"/>
      <c r="AK19" s="445"/>
      <c r="AL19" s="445"/>
      <c r="AM19" s="114" t="s">
        <v>342</v>
      </c>
      <c r="AN19" s="114" t="s">
        <v>343</v>
      </c>
      <c r="AO19" s="93" t="s">
        <v>338</v>
      </c>
      <c r="AP19" s="84">
        <v>43525</v>
      </c>
      <c r="AQ19" s="84">
        <v>43830</v>
      </c>
      <c r="AR19" s="93" t="s">
        <v>344</v>
      </c>
      <c r="AS19" s="93"/>
      <c r="AT19" s="93"/>
      <c r="AU19" s="93"/>
      <c r="AV19" s="93"/>
      <c r="AW19" s="119"/>
      <c r="AX19" s="86"/>
      <c r="AY19" s="440"/>
      <c r="AZ19" s="96"/>
      <c r="BA19" s="440"/>
      <c r="BB19" s="114"/>
      <c r="BC19" s="114"/>
      <c r="BD19" s="121"/>
      <c r="BE19" s="114"/>
      <c r="BF19" s="122"/>
      <c r="BG19" s="116"/>
      <c r="BH19" s="460"/>
      <c r="BI19" s="460"/>
      <c r="BJ19" s="471"/>
      <c r="BK19" s="114"/>
      <c r="BL19" s="114"/>
      <c r="BM19" s="121"/>
      <c r="BN19" s="114"/>
      <c r="BO19" s="122"/>
      <c r="BP19" s="116"/>
      <c r="BQ19" s="460"/>
      <c r="BR19" s="460"/>
      <c r="BS19" s="471"/>
      <c r="BT19" s="117"/>
      <c r="BU19" s="117"/>
      <c r="BV19" s="117"/>
      <c r="BW19" s="117"/>
      <c r="BX19" s="117"/>
      <c r="BY19" s="117"/>
      <c r="BZ19" s="117"/>
      <c r="CA19" s="117"/>
      <c r="CB19" s="117"/>
      <c r="CC19" s="93"/>
      <c r="CD19" s="93"/>
      <c r="CE19" s="93"/>
      <c r="CF19" s="93"/>
      <c r="CG19" s="93"/>
      <c r="CH19" s="93"/>
      <c r="CI19" s="93"/>
      <c r="CJ19" s="93"/>
      <c r="CK19" s="93"/>
      <c r="CY19" s="440"/>
      <c r="CZ19" s="440"/>
      <c r="DD19" s="440"/>
      <c r="DE19" s="440"/>
      <c r="DF19" s="440"/>
      <c r="DG19" s="448"/>
      <c r="DH19" s="448"/>
    </row>
    <row r="20" spans="1:112" ht="145.5" customHeight="1" x14ac:dyDescent="0.25">
      <c r="A20" s="430"/>
      <c r="B20" s="430"/>
      <c r="C20" s="430"/>
      <c r="D20" s="463"/>
      <c r="E20" s="464"/>
      <c r="F20" s="430"/>
      <c r="G20" s="10"/>
      <c r="H20" s="10"/>
      <c r="I20" s="10"/>
      <c r="J20" s="10"/>
      <c r="K20" s="10"/>
      <c r="L20" s="430"/>
      <c r="M20" s="465"/>
      <c r="N20" s="445"/>
      <c r="O20" s="445"/>
      <c r="P20" s="445"/>
      <c r="Q20" s="114" t="s">
        <v>345</v>
      </c>
      <c r="R20" s="90" t="s">
        <v>158</v>
      </c>
      <c r="S20" s="90" t="s">
        <v>58</v>
      </c>
      <c r="T20" s="90" t="s">
        <v>59</v>
      </c>
      <c r="U20" s="90" t="s">
        <v>60</v>
      </c>
      <c r="V20" s="90" t="s">
        <v>61</v>
      </c>
      <c r="W20" s="90" t="s">
        <v>62</v>
      </c>
      <c r="X20" s="90" t="s">
        <v>75</v>
      </c>
      <c r="Y20" s="90" t="s">
        <v>63</v>
      </c>
      <c r="Z20" s="90">
        <f t="shared" si="0"/>
        <v>100</v>
      </c>
      <c r="AA20" s="90" t="str">
        <f>IF(Z20&gt;=96,"Fuerte",IF(OR(Z20=95,Z20&gt;=86),"Moderado","Débil"))</f>
        <v>Fuerte</v>
      </c>
      <c r="AB20" s="90" t="s">
        <v>141</v>
      </c>
      <c r="AC20" s="21">
        <f t="shared" si="2"/>
        <v>200</v>
      </c>
      <c r="AD20" s="21" t="str">
        <f t="shared" si="3"/>
        <v>Fuerte</v>
      </c>
      <c r="AE20" s="447"/>
      <c r="AF20" s="445"/>
      <c r="AG20" s="445"/>
      <c r="AH20" s="445"/>
      <c r="AI20" s="445"/>
      <c r="AJ20" s="445"/>
      <c r="AK20" s="445"/>
      <c r="AL20" s="445"/>
      <c r="AM20" s="114" t="s">
        <v>346</v>
      </c>
      <c r="AN20" s="114" t="s">
        <v>337</v>
      </c>
      <c r="AO20" s="114" t="s">
        <v>347</v>
      </c>
      <c r="AP20" s="84">
        <v>43525</v>
      </c>
      <c r="AQ20" s="84">
        <v>43830</v>
      </c>
      <c r="AR20" s="93" t="s">
        <v>348</v>
      </c>
      <c r="AS20" s="93"/>
      <c r="AT20" s="93"/>
      <c r="AU20" s="93"/>
      <c r="AV20" s="93"/>
      <c r="AW20" s="119"/>
      <c r="AX20" s="86"/>
      <c r="AY20" s="441"/>
      <c r="AZ20" s="96"/>
      <c r="BA20" s="441"/>
      <c r="BB20" s="114"/>
      <c r="BC20" s="114"/>
      <c r="BD20" s="121"/>
      <c r="BE20" s="114"/>
      <c r="BF20" s="122"/>
      <c r="BG20" s="116"/>
      <c r="BH20" s="461"/>
      <c r="BI20" s="461"/>
      <c r="BJ20" s="458"/>
      <c r="BK20" s="114"/>
      <c r="BL20" s="114"/>
      <c r="BM20" s="121"/>
      <c r="BN20" s="114"/>
      <c r="BO20" s="122"/>
      <c r="BP20" s="116"/>
      <c r="BQ20" s="461"/>
      <c r="BR20" s="461"/>
      <c r="BS20" s="458"/>
      <c r="BT20" s="117"/>
      <c r="BU20" s="117"/>
      <c r="BV20" s="117"/>
      <c r="BW20" s="117"/>
      <c r="BX20" s="117"/>
      <c r="BY20" s="117"/>
      <c r="BZ20" s="117"/>
      <c r="CA20" s="117"/>
      <c r="CB20" s="117"/>
      <c r="CC20" s="93"/>
      <c r="CD20" s="93"/>
      <c r="CE20" s="93"/>
      <c r="CF20" s="93"/>
      <c r="CG20" s="93"/>
      <c r="CH20" s="93"/>
      <c r="CI20" s="93"/>
      <c r="CJ20" s="93"/>
      <c r="CK20" s="93"/>
      <c r="CM20" s="123"/>
      <c r="CY20" s="441"/>
      <c r="CZ20" s="441"/>
      <c r="DD20" s="441"/>
      <c r="DE20" s="441"/>
      <c r="DF20" s="441"/>
      <c r="DG20" s="448"/>
      <c r="DH20" s="448"/>
    </row>
    <row r="21" spans="1:112" ht="132.75" customHeight="1" x14ac:dyDescent="0.25">
      <c r="A21" s="430" t="s">
        <v>54</v>
      </c>
      <c r="B21" s="430" t="s">
        <v>197</v>
      </c>
      <c r="C21" s="430" t="s">
        <v>197</v>
      </c>
      <c r="D21" s="463" t="s">
        <v>199</v>
      </c>
      <c r="E21" s="464" t="s">
        <v>331</v>
      </c>
      <c r="F21" s="430" t="s">
        <v>349</v>
      </c>
      <c r="G21" s="10"/>
      <c r="H21" s="10"/>
      <c r="I21" s="10"/>
      <c r="J21" s="10"/>
      <c r="K21" s="10"/>
      <c r="L21" s="430" t="s">
        <v>350</v>
      </c>
      <c r="M21" s="465" t="s">
        <v>351</v>
      </c>
      <c r="N21" s="445" t="s">
        <v>9</v>
      </c>
      <c r="O21" s="445" t="s">
        <v>14</v>
      </c>
      <c r="P21" s="445" t="str">
        <f>INDEX([9]Validacion!$C$15:$G$19,'Mapa de Riesgos'!CY21:CY23,'Mapa de Riesgos'!CZ21:CZ23)</f>
        <v>Extrema</v>
      </c>
      <c r="Q21" s="93" t="s">
        <v>352</v>
      </c>
      <c r="R21" s="90" t="s">
        <v>158</v>
      </c>
      <c r="S21" s="90" t="s">
        <v>58</v>
      </c>
      <c r="T21" s="90" t="s">
        <v>59</v>
      </c>
      <c r="U21" s="90" t="s">
        <v>60</v>
      </c>
      <c r="V21" s="90" t="s">
        <v>61</v>
      </c>
      <c r="W21" s="90" t="s">
        <v>62</v>
      </c>
      <c r="X21" s="90" t="s">
        <v>75</v>
      </c>
      <c r="Y21" s="90" t="s">
        <v>63</v>
      </c>
      <c r="Z21" s="90">
        <f t="shared" si="0"/>
        <v>100</v>
      </c>
      <c r="AA21" s="90" t="str">
        <f>IF(Z21&gt;=96,"Fuerte",IF(OR(Z21=95,Z21&gt;=86),"Moderado","Débil"))</f>
        <v>Fuerte</v>
      </c>
      <c r="AB21" s="90" t="s">
        <v>141</v>
      </c>
      <c r="AC21" s="21">
        <f t="shared" si="2"/>
        <v>200</v>
      </c>
      <c r="AD21" s="112" t="str">
        <f t="shared" si="3"/>
        <v>Fuerte</v>
      </c>
      <c r="AE21" s="447">
        <f>(IF(AD21="Fuerte",100,IF(AD21="Moderado",50,0))+IF(AD22="Fuerte",100,IF(AD22="Moderado",50,0))+IF(AD23="Fuerte",100,IF(AD23="Moderado",50,0)))/3</f>
        <v>100</v>
      </c>
      <c r="AF21" s="445" t="str">
        <f>IF(AE21=100,"Fuerte",IF(OR(AE21=99,AE21&gt;=50),"Moderado","Débil"))</f>
        <v>Fuerte</v>
      </c>
      <c r="AG21" s="445" t="s">
        <v>150</v>
      </c>
      <c r="AH21" s="445" t="s">
        <v>152</v>
      </c>
      <c r="AI21" s="445" t="str">
        <f>VLOOKUP(IF(DE21=0,DE21+1,DE21),[9]Validacion!$J$15:$K$19,2,FALSE)</f>
        <v>Rara Vez</v>
      </c>
      <c r="AJ21" s="445" t="str">
        <f>VLOOKUP(IF(DG21=0,DG21+1,DG21),[9]Validacion!$J$23:$K$27,2,FALSE)</f>
        <v>Mayor</v>
      </c>
      <c r="AK21" s="445" t="str">
        <f>INDEX([9]Validacion!$C$15:$G$19,IF(DE21=0,DE21+1,'Mapa de Riesgos'!DE21:DE23),IF(DG21=0,DG21+1,'Mapa de Riesgos'!DG21:DG23))</f>
        <v>Alta</v>
      </c>
      <c r="AL21" s="445" t="s">
        <v>226</v>
      </c>
      <c r="AM21" s="114" t="s">
        <v>353</v>
      </c>
      <c r="AN21" s="85" t="s">
        <v>354</v>
      </c>
      <c r="AO21" s="93" t="s">
        <v>355</v>
      </c>
      <c r="AP21" s="84">
        <v>43467</v>
      </c>
      <c r="AQ21" s="84">
        <v>43830</v>
      </c>
      <c r="AR21" s="93" t="s">
        <v>356</v>
      </c>
      <c r="AS21" s="93"/>
      <c r="AT21" s="93"/>
      <c r="AU21" s="93"/>
      <c r="AV21" s="93"/>
      <c r="AW21" s="113"/>
      <c r="AX21" s="86"/>
      <c r="AY21" s="439"/>
      <c r="AZ21" s="94"/>
      <c r="BA21" s="439"/>
      <c r="BB21" s="114"/>
      <c r="BC21" s="114"/>
      <c r="BD21" s="114"/>
      <c r="BE21" s="114"/>
      <c r="BF21" s="115"/>
      <c r="BG21" s="116"/>
      <c r="BH21" s="459"/>
      <c r="BI21" s="459"/>
      <c r="BJ21" s="468"/>
      <c r="BK21" s="114"/>
      <c r="BL21" s="114"/>
      <c r="BM21" s="114"/>
      <c r="BN21" s="114"/>
      <c r="BO21" s="115"/>
      <c r="BP21" s="116"/>
      <c r="BQ21" s="459"/>
      <c r="BR21" s="459"/>
      <c r="BS21" s="436"/>
      <c r="BT21" s="117"/>
      <c r="BU21" s="117"/>
      <c r="BV21" s="117"/>
      <c r="BW21" s="117"/>
      <c r="BX21" s="117"/>
      <c r="BY21" s="117"/>
      <c r="BZ21" s="117"/>
      <c r="CA21" s="117"/>
      <c r="CB21" s="117"/>
      <c r="CC21" s="93"/>
      <c r="CD21" s="93"/>
      <c r="CE21" s="93"/>
      <c r="CF21" s="93"/>
      <c r="CG21" s="93"/>
      <c r="CH21" s="93"/>
      <c r="CI21" s="93"/>
      <c r="CJ21" s="93"/>
      <c r="CK21" s="93"/>
      <c r="CM21" s="462"/>
      <c r="CY21" s="439">
        <f>VLOOKUP(N21,[9]Validacion!$I$15:$M$19,2,FALSE)</f>
        <v>3</v>
      </c>
      <c r="CZ21" s="439">
        <f>VLOOKUP(O21,[9]Validacion!$I$23:$J$27,2,FALSE)</f>
        <v>4</v>
      </c>
      <c r="DD21" s="439">
        <f>VLOOKUP($N21,[9]Validacion!$I$15:$M$19,2,FALSE)</f>
        <v>3</v>
      </c>
      <c r="DE21" s="439">
        <f>IF(AF21="Fuerte",DD21-2,IF(AND(AF21="Moderado",AG21="Directamente",AH21="Directamente"),DD21-1,IF(AND(AF21="Moderado",AG21="No Disminuye",AH21="Directamente"),DD21,IF(AND(AF21="Moderado",AG21="Directamente",AH21="No Disminuye"),DD21-1,DD21))))</f>
        <v>1</v>
      </c>
      <c r="DF21" s="439">
        <f>VLOOKUP($O21,[9]Validacion!$I$23:$J$27,2,FALSE)</f>
        <v>4</v>
      </c>
      <c r="DG21" s="448">
        <f>IF(AF21="Fuerte",DF21,IF(AND(AF21="Moderado",AG21="Directamente",AH21="Directamente"),DF21-1,IF(AND(AF21="Moderado",AG21="No Disminuye",AH21="Directamente"),DF21-1,IF(AND(AF21="Moderado",AG21="Directamente",AH21="No Disminuye"),DF21,DF21))))</f>
        <v>4</v>
      </c>
    </row>
    <row r="22" spans="1:112" ht="132.75" customHeight="1" x14ac:dyDescent="0.25">
      <c r="A22" s="430"/>
      <c r="B22" s="430"/>
      <c r="C22" s="430"/>
      <c r="D22" s="463"/>
      <c r="E22" s="464"/>
      <c r="F22" s="430"/>
      <c r="G22" s="13"/>
      <c r="H22" s="13"/>
      <c r="I22" s="13"/>
      <c r="J22" s="13"/>
      <c r="K22" s="13"/>
      <c r="L22" s="430"/>
      <c r="M22" s="430"/>
      <c r="N22" s="445"/>
      <c r="O22" s="445"/>
      <c r="P22" s="445"/>
      <c r="Q22" s="93" t="s">
        <v>357</v>
      </c>
      <c r="R22" s="90" t="s">
        <v>158</v>
      </c>
      <c r="S22" s="90" t="s">
        <v>58</v>
      </c>
      <c r="T22" s="90" t="s">
        <v>59</v>
      </c>
      <c r="U22" s="90" t="s">
        <v>60</v>
      </c>
      <c r="V22" s="90" t="s">
        <v>61</v>
      </c>
      <c r="W22" s="90" t="s">
        <v>62</v>
      </c>
      <c r="X22" s="90" t="s">
        <v>75</v>
      </c>
      <c r="Y22" s="90" t="s">
        <v>63</v>
      </c>
      <c r="Z22" s="90">
        <f t="shared" si="0"/>
        <v>100</v>
      </c>
      <c r="AA22" s="90" t="str">
        <f>IF(Z22&gt;=96,"Fuerte",IF(OR(Z22=95,Z22&gt;=86),"Moderado","Débil"))</f>
        <v>Fuerte</v>
      </c>
      <c r="AB22" s="90" t="s">
        <v>141</v>
      </c>
      <c r="AC22" s="21">
        <f t="shared" si="2"/>
        <v>200</v>
      </c>
      <c r="AD22" s="112" t="str">
        <f t="shared" si="3"/>
        <v>Fuerte</v>
      </c>
      <c r="AE22" s="447"/>
      <c r="AF22" s="445"/>
      <c r="AG22" s="445"/>
      <c r="AH22" s="445"/>
      <c r="AI22" s="445"/>
      <c r="AJ22" s="445"/>
      <c r="AK22" s="445"/>
      <c r="AL22" s="445"/>
      <c r="AM22" s="114" t="s">
        <v>358</v>
      </c>
      <c r="AN22" s="93" t="s">
        <v>359</v>
      </c>
      <c r="AO22" s="93" t="s">
        <v>355</v>
      </c>
      <c r="AP22" s="84">
        <v>43467</v>
      </c>
      <c r="AQ22" s="84">
        <v>43830</v>
      </c>
      <c r="AR22" s="93" t="s">
        <v>360</v>
      </c>
      <c r="AS22" s="93"/>
      <c r="AT22" s="93"/>
      <c r="AU22" s="92"/>
      <c r="AV22" s="92"/>
      <c r="AW22" s="124"/>
      <c r="AX22" s="125"/>
      <c r="AY22" s="440"/>
      <c r="AZ22" s="95"/>
      <c r="BA22" s="440"/>
      <c r="BB22" s="114"/>
      <c r="BC22" s="114"/>
      <c r="BD22" s="126"/>
      <c r="BE22" s="126"/>
      <c r="BF22" s="127"/>
      <c r="BG22" s="128"/>
      <c r="BH22" s="460"/>
      <c r="BI22" s="460"/>
      <c r="BJ22" s="469"/>
      <c r="BK22" s="114"/>
      <c r="BL22" s="114"/>
      <c r="BM22" s="126"/>
      <c r="BN22" s="126"/>
      <c r="BO22" s="127"/>
      <c r="BP22" s="128"/>
      <c r="BQ22" s="460"/>
      <c r="BR22" s="460"/>
      <c r="BS22" s="437"/>
      <c r="BT22" s="129"/>
      <c r="BU22" s="129"/>
      <c r="BV22" s="129"/>
      <c r="BW22" s="129"/>
      <c r="BX22" s="129"/>
      <c r="BY22" s="129"/>
      <c r="BZ22" s="129"/>
      <c r="CA22" s="129"/>
      <c r="CB22" s="129"/>
      <c r="CC22" s="93"/>
      <c r="CD22" s="93"/>
      <c r="CE22" s="93"/>
      <c r="CF22" s="93"/>
      <c r="CG22" s="93"/>
      <c r="CH22" s="93"/>
      <c r="CI22" s="93"/>
      <c r="CJ22" s="93"/>
      <c r="CK22" s="93"/>
      <c r="CM22" s="462"/>
      <c r="CY22" s="440"/>
      <c r="CZ22" s="440"/>
      <c r="DD22" s="440"/>
      <c r="DE22" s="440"/>
      <c r="DF22" s="440"/>
      <c r="DG22" s="448"/>
    </row>
    <row r="23" spans="1:112" ht="103.5" customHeight="1" x14ac:dyDescent="0.25">
      <c r="A23" s="430"/>
      <c r="B23" s="430"/>
      <c r="C23" s="430"/>
      <c r="D23" s="463"/>
      <c r="E23" s="464"/>
      <c r="F23" s="430"/>
      <c r="L23" s="430"/>
      <c r="M23" s="430"/>
      <c r="N23" s="445"/>
      <c r="O23" s="445"/>
      <c r="P23" s="445"/>
      <c r="Q23" s="93" t="s">
        <v>361</v>
      </c>
      <c r="R23" s="90" t="s">
        <v>158</v>
      </c>
      <c r="S23" s="90" t="s">
        <v>58</v>
      </c>
      <c r="T23" s="90" t="s">
        <v>59</v>
      </c>
      <c r="U23" s="90" t="s">
        <v>60</v>
      </c>
      <c r="V23" s="90" t="s">
        <v>61</v>
      </c>
      <c r="W23" s="90" t="s">
        <v>62</v>
      </c>
      <c r="X23" s="90" t="s">
        <v>75</v>
      </c>
      <c r="Y23" s="90" t="s">
        <v>63</v>
      </c>
      <c r="Z23" s="90">
        <f t="shared" si="0"/>
        <v>100</v>
      </c>
      <c r="AA23" s="90" t="str">
        <f>IF(Z23&gt;=96,"Fuerte",IF(OR(Z23=95,Z23&gt;=86),"Moderado","Débil"))</f>
        <v>Fuerte</v>
      </c>
      <c r="AB23" s="90" t="s">
        <v>141</v>
      </c>
      <c r="AC23" s="21">
        <f t="shared" si="2"/>
        <v>200</v>
      </c>
      <c r="AD23" s="112" t="str">
        <f t="shared" si="3"/>
        <v>Fuerte</v>
      </c>
      <c r="AE23" s="447"/>
      <c r="AF23" s="445"/>
      <c r="AG23" s="445"/>
      <c r="AH23" s="445"/>
      <c r="AI23" s="445"/>
      <c r="AJ23" s="445"/>
      <c r="AK23" s="445"/>
      <c r="AL23" s="445"/>
      <c r="AM23" s="118" t="s">
        <v>362</v>
      </c>
      <c r="AN23" s="85" t="s">
        <v>363</v>
      </c>
      <c r="AO23" s="93" t="s">
        <v>355</v>
      </c>
      <c r="AP23" s="84">
        <v>43467</v>
      </c>
      <c r="AQ23" s="84">
        <v>43830</v>
      </c>
      <c r="AR23" s="93" t="s">
        <v>364</v>
      </c>
      <c r="AS23" s="93"/>
      <c r="AT23" s="85"/>
      <c r="AU23" s="92"/>
      <c r="AV23" s="92"/>
      <c r="AW23" s="124"/>
      <c r="AX23" s="130"/>
      <c r="AY23" s="441"/>
      <c r="AZ23" s="96"/>
      <c r="BA23" s="441"/>
      <c r="BB23" s="114"/>
      <c r="BC23" s="118"/>
      <c r="BD23" s="126"/>
      <c r="BE23" s="126"/>
      <c r="BF23" s="127"/>
      <c r="BG23" s="131"/>
      <c r="BH23" s="461"/>
      <c r="BI23" s="461"/>
      <c r="BJ23" s="470"/>
      <c r="BK23" s="114"/>
      <c r="BL23" s="118"/>
      <c r="BM23" s="126"/>
      <c r="BN23" s="126"/>
      <c r="BO23" s="127"/>
      <c r="BP23" s="131"/>
      <c r="BQ23" s="461"/>
      <c r="BR23" s="461"/>
      <c r="BS23" s="438"/>
      <c r="BT23" s="98"/>
      <c r="BU23" s="98"/>
      <c r="BV23" s="98"/>
      <c r="BW23" s="98"/>
      <c r="BX23" s="98"/>
      <c r="BY23" s="98"/>
      <c r="BZ23" s="98"/>
      <c r="CA23" s="98"/>
      <c r="CB23" s="98"/>
      <c r="CC23" s="93"/>
      <c r="CD23" s="93"/>
      <c r="CE23" s="93"/>
      <c r="CF23" s="93"/>
      <c r="CG23" s="93"/>
      <c r="CH23" s="93"/>
      <c r="CI23" s="93"/>
      <c r="CJ23" s="93"/>
      <c r="CK23" s="93"/>
      <c r="CM23" s="462"/>
      <c r="CY23" s="441"/>
      <c r="CZ23" s="441"/>
      <c r="DD23" s="440"/>
      <c r="DE23" s="440"/>
      <c r="DF23" s="440"/>
      <c r="DG23" s="448"/>
    </row>
    <row r="24" spans="1:112" ht="132.75" customHeight="1" x14ac:dyDescent="0.25">
      <c r="A24" s="430" t="s">
        <v>54</v>
      </c>
      <c r="B24" s="430" t="s">
        <v>197</v>
      </c>
      <c r="C24" s="430" t="s">
        <v>197</v>
      </c>
      <c r="D24" s="463" t="s">
        <v>199</v>
      </c>
      <c r="E24" s="464" t="s">
        <v>331</v>
      </c>
      <c r="F24" s="465" t="s">
        <v>365</v>
      </c>
      <c r="L24" s="465" t="s">
        <v>366</v>
      </c>
      <c r="M24" s="465" t="s">
        <v>367</v>
      </c>
      <c r="N24" s="445" t="s">
        <v>9</v>
      </c>
      <c r="O24" s="445" t="s">
        <v>14</v>
      </c>
      <c r="P24" s="445" t="str">
        <f>INDEX([9]Validacion!$C$15:$G$19,'Mapa de Riesgos'!CY24:CY25,'Mapa de Riesgos'!CZ24:CZ25)</f>
        <v>Extrema</v>
      </c>
      <c r="Q24" s="93" t="s">
        <v>368</v>
      </c>
      <c r="R24" s="90" t="s">
        <v>158</v>
      </c>
      <c r="S24" s="90" t="s">
        <v>58</v>
      </c>
      <c r="T24" s="90" t="s">
        <v>59</v>
      </c>
      <c r="U24" s="90" t="s">
        <v>60</v>
      </c>
      <c r="V24" s="90" t="s">
        <v>61</v>
      </c>
      <c r="W24" s="90" t="s">
        <v>62</v>
      </c>
      <c r="X24" s="90" t="s">
        <v>75</v>
      </c>
      <c r="Y24" s="90" t="s">
        <v>63</v>
      </c>
      <c r="Z24" s="90">
        <f t="shared" si="0"/>
        <v>100</v>
      </c>
      <c r="AA24" s="90" t="str">
        <f>IF(Z24&gt;=96,"Fuerte",IF(OR(Z24=95,Z24&gt;=86),"Moderado","Débil"))</f>
        <v>Fuerte</v>
      </c>
      <c r="AB24" s="90" t="s">
        <v>141</v>
      </c>
      <c r="AC24" s="21">
        <f t="shared" si="2"/>
        <v>200</v>
      </c>
      <c r="AD24" s="112" t="str">
        <f t="shared" si="3"/>
        <v>Fuerte</v>
      </c>
      <c r="AE24" s="447">
        <f>(IF(AD24="Fuerte",100,IF(AD24="Moderado",50,0))+IF(AD25="Fuerte",100,IF(AD25="Moderado",50,0)))/2</f>
        <v>100</v>
      </c>
      <c r="AF24" s="445" t="str">
        <f>IF(AE24=100,"Fuerte",IF(OR(AE24=99,AE24&gt;=50),"Moderado","Débil"))</f>
        <v>Fuerte</v>
      </c>
      <c r="AG24" s="445" t="s">
        <v>150</v>
      </c>
      <c r="AH24" s="445" t="s">
        <v>152</v>
      </c>
      <c r="AI24" s="445" t="str">
        <f>VLOOKUP(IF(DE24=0,DE24+1,DE24),[9]Validacion!$J$15:$K$19,2,FALSE)</f>
        <v>Rara Vez</v>
      </c>
      <c r="AJ24" s="445" t="str">
        <f>VLOOKUP(IF(DG24=0,DG24+1,DG24),[9]Validacion!$J$23:$K$27,2,FALSE)</f>
        <v>Mayor</v>
      </c>
      <c r="AK24" s="445" t="str">
        <f>INDEX([9]Validacion!$C$15:$G$19,IF(DE24=0,DE24+1,'Mapa de Riesgos'!DE24:DE25),IF(DG24=0,DG24+1,'Mapa de Riesgos'!DG24:DG25))</f>
        <v>Alta</v>
      </c>
      <c r="AL24" s="445" t="s">
        <v>226</v>
      </c>
      <c r="AM24" s="118" t="s">
        <v>369</v>
      </c>
      <c r="AN24" s="118" t="s">
        <v>370</v>
      </c>
      <c r="AO24" s="118" t="s">
        <v>355</v>
      </c>
      <c r="AP24" s="84">
        <v>43467</v>
      </c>
      <c r="AQ24" s="84">
        <v>43830</v>
      </c>
      <c r="AR24" s="93" t="s">
        <v>371</v>
      </c>
      <c r="AS24" s="93"/>
      <c r="AT24" s="93"/>
      <c r="AU24" s="93"/>
      <c r="AV24" s="93"/>
      <c r="AW24" s="113"/>
      <c r="AX24" s="86"/>
      <c r="AY24" s="439"/>
      <c r="AZ24" s="94"/>
      <c r="BA24" s="439"/>
      <c r="BB24" s="114"/>
      <c r="BC24" s="114"/>
      <c r="BD24" s="114"/>
      <c r="BE24" s="114"/>
      <c r="BF24" s="115"/>
      <c r="BG24" s="116"/>
      <c r="BH24" s="459"/>
      <c r="BI24" s="459"/>
      <c r="BJ24" s="468"/>
      <c r="BK24" s="114"/>
      <c r="BL24" s="114"/>
      <c r="BM24" s="114"/>
      <c r="BN24" s="114"/>
      <c r="BO24" s="115"/>
      <c r="BP24" s="116"/>
      <c r="BQ24" s="459"/>
      <c r="BR24" s="459"/>
      <c r="BS24" s="436"/>
      <c r="BT24" s="117"/>
      <c r="BU24" s="117"/>
      <c r="BV24" s="117"/>
      <c r="BW24" s="117"/>
      <c r="BX24" s="117"/>
      <c r="BY24" s="117"/>
      <c r="BZ24" s="117"/>
      <c r="CA24" s="117"/>
      <c r="CB24" s="117"/>
      <c r="CC24" s="93"/>
      <c r="CD24" s="93"/>
      <c r="CE24" s="93"/>
      <c r="CF24" s="93"/>
      <c r="CG24" s="93"/>
      <c r="CH24" s="93"/>
      <c r="CI24" s="93"/>
      <c r="CJ24" s="93"/>
      <c r="CK24" s="93"/>
      <c r="CM24" s="462"/>
      <c r="CY24" s="439">
        <f>VLOOKUP(N24,[9]Validacion!$I$15:$M$19,2,FALSE)</f>
        <v>3</v>
      </c>
      <c r="CZ24" s="439">
        <f>VLOOKUP(O24,[9]Validacion!$I$23:$J$27,2,FALSE)</f>
        <v>4</v>
      </c>
      <c r="DD24" s="439">
        <f>VLOOKUP($N24,[9]Validacion!$I$15:$M$19,2,FALSE)</f>
        <v>3</v>
      </c>
      <c r="DE24" s="439">
        <f>IF(AF24="Fuerte",DD24-2,IF(AND(AF24="Moderado",AG24="Directamente",AH24="Directamente"),DD24-1,IF(AND(AF24="Moderado",AG24="No Disminuye",AH24="Directamente"),DD24,IF(AND(AF24="Moderado",AG24="Directamente",AH24="No Disminuye"),DD24-1,DD24))))</f>
        <v>1</v>
      </c>
      <c r="DF24" s="439">
        <f>VLOOKUP($O24,[9]Validacion!$I$23:$J$27,2,FALSE)</f>
        <v>4</v>
      </c>
      <c r="DG24" s="448">
        <f>IF(AF24="Fuerte",DF24,IF(AND(AF24="Moderado",AG24="Directamente",AH24="Directamente"),DF24-1,IF(AND(AF24="Moderado",AG24="No Disminuye",AH24="Directamente"),DF24-1,IF(AND(AF24="Moderado",AG24="Directamente",AH24="No Disminuye"),DF24,DF24))))</f>
        <v>4</v>
      </c>
    </row>
    <row r="25" spans="1:112" ht="103.5" customHeight="1" x14ac:dyDescent="0.25">
      <c r="A25" s="430"/>
      <c r="B25" s="430"/>
      <c r="C25" s="430"/>
      <c r="D25" s="463"/>
      <c r="E25" s="464"/>
      <c r="F25" s="465"/>
      <c r="L25" s="465"/>
      <c r="M25" s="465"/>
      <c r="N25" s="445"/>
      <c r="O25" s="445"/>
      <c r="P25" s="445"/>
      <c r="Q25" s="93" t="s">
        <v>372</v>
      </c>
      <c r="R25" s="90" t="s">
        <v>158</v>
      </c>
      <c r="S25" s="90" t="s">
        <v>58</v>
      </c>
      <c r="T25" s="90" t="s">
        <v>59</v>
      </c>
      <c r="U25" s="90" t="s">
        <v>60</v>
      </c>
      <c r="V25" s="90" t="s">
        <v>61</v>
      </c>
      <c r="W25" s="90" t="s">
        <v>62</v>
      </c>
      <c r="X25" s="90" t="s">
        <v>75</v>
      </c>
      <c r="Y25" s="90" t="s">
        <v>63</v>
      </c>
      <c r="Z25" s="90">
        <f t="shared" si="0"/>
        <v>100</v>
      </c>
      <c r="AA25" s="90" t="str">
        <f t="shared" ref="AA25" si="5">IF(Z25&gt;=96,"Fuerte",IF(OR(Z25=95,Z25&gt;=86),"Moderado","Débil"))</f>
        <v>Fuerte</v>
      </c>
      <c r="AB25" s="90" t="s">
        <v>141</v>
      </c>
      <c r="AC25" s="21">
        <f t="shared" si="2"/>
        <v>200</v>
      </c>
      <c r="AD25" s="112" t="str">
        <f t="shared" si="3"/>
        <v>Fuerte</v>
      </c>
      <c r="AE25" s="447"/>
      <c r="AF25" s="445"/>
      <c r="AG25" s="445"/>
      <c r="AH25" s="445"/>
      <c r="AI25" s="445"/>
      <c r="AJ25" s="445"/>
      <c r="AK25" s="445"/>
      <c r="AL25" s="445"/>
      <c r="AM25" s="118" t="s">
        <v>362</v>
      </c>
      <c r="AN25" s="85" t="s">
        <v>363</v>
      </c>
      <c r="AO25" s="118" t="s">
        <v>355</v>
      </c>
      <c r="AP25" s="84">
        <v>43467</v>
      </c>
      <c r="AQ25" s="84">
        <v>43830</v>
      </c>
      <c r="AR25" s="93" t="s">
        <v>364</v>
      </c>
      <c r="AS25" s="93"/>
      <c r="AT25" s="85"/>
      <c r="AU25" s="92"/>
      <c r="AV25" s="92"/>
      <c r="AW25" s="124"/>
      <c r="AX25" s="130"/>
      <c r="AY25" s="441"/>
      <c r="AZ25" s="96"/>
      <c r="BA25" s="441"/>
      <c r="BB25" s="114"/>
      <c r="BC25" s="118"/>
      <c r="BD25" s="126"/>
      <c r="BE25" s="126"/>
      <c r="BF25" s="127"/>
      <c r="BG25" s="131"/>
      <c r="BH25" s="461"/>
      <c r="BI25" s="461"/>
      <c r="BJ25" s="470"/>
      <c r="BK25" s="114"/>
      <c r="BL25" s="118"/>
      <c r="BM25" s="126"/>
      <c r="BN25" s="126"/>
      <c r="BO25" s="127"/>
      <c r="BP25" s="131"/>
      <c r="BQ25" s="461"/>
      <c r="BR25" s="461"/>
      <c r="BS25" s="438"/>
      <c r="BT25" s="98"/>
      <c r="BU25" s="98"/>
      <c r="BV25" s="98"/>
      <c r="BW25" s="98"/>
      <c r="BX25" s="98"/>
      <c r="BY25" s="98"/>
      <c r="BZ25" s="98"/>
      <c r="CA25" s="98"/>
      <c r="CB25" s="98"/>
      <c r="CC25" s="93"/>
      <c r="CD25" s="93"/>
      <c r="CE25" s="93"/>
      <c r="CF25" s="93"/>
      <c r="CG25" s="93"/>
      <c r="CH25" s="93"/>
      <c r="CI25" s="93"/>
      <c r="CJ25" s="93"/>
      <c r="CK25" s="93"/>
      <c r="CM25" s="462"/>
      <c r="CY25" s="441"/>
      <c r="CZ25" s="441"/>
      <c r="DD25" s="440"/>
      <c r="DE25" s="440"/>
      <c r="DF25" s="440"/>
      <c r="DG25" s="448"/>
    </row>
    <row r="26" spans="1:112" ht="132.75" customHeight="1" x14ac:dyDescent="0.25">
      <c r="A26" s="430" t="s">
        <v>54</v>
      </c>
      <c r="B26" s="430" t="s">
        <v>197</v>
      </c>
      <c r="C26" s="430" t="s">
        <v>197</v>
      </c>
      <c r="D26" s="472" t="s">
        <v>215</v>
      </c>
      <c r="E26" s="464" t="s">
        <v>373</v>
      </c>
      <c r="F26" s="473" t="s">
        <v>374</v>
      </c>
      <c r="L26" s="473" t="s">
        <v>375</v>
      </c>
      <c r="M26" s="473" t="s">
        <v>376</v>
      </c>
      <c r="N26" s="445" t="s">
        <v>9</v>
      </c>
      <c r="O26" s="445" t="s">
        <v>14</v>
      </c>
      <c r="P26" s="445" t="str">
        <f>INDEX([9]Validacion!$C$15:$G$19,'Mapa de Riesgos'!CY26:CY28,'Mapa de Riesgos'!CZ26:CZ28)</f>
        <v>Extrema</v>
      </c>
      <c r="Q26" s="118" t="s">
        <v>377</v>
      </c>
      <c r="R26" s="90" t="s">
        <v>158</v>
      </c>
      <c r="S26" s="90" t="s">
        <v>58</v>
      </c>
      <c r="T26" s="90" t="s">
        <v>59</v>
      </c>
      <c r="U26" s="90" t="s">
        <v>60</v>
      </c>
      <c r="V26" s="90" t="s">
        <v>61</v>
      </c>
      <c r="W26" s="90" t="s">
        <v>62</v>
      </c>
      <c r="X26" s="90" t="s">
        <v>75</v>
      </c>
      <c r="Y26" s="90" t="s">
        <v>63</v>
      </c>
      <c r="Z26" s="90">
        <f t="shared" si="0"/>
        <v>100</v>
      </c>
      <c r="AA26" s="90" t="str">
        <f>IF(Z26&gt;=96,"Fuerte",IF(OR(Z26=95,Z26&gt;=86),"Moderado","Débil"))</f>
        <v>Fuerte</v>
      </c>
      <c r="AB26" s="90" t="s">
        <v>141</v>
      </c>
      <c r="AC26" s="21">
        <f t="shared" si="2"/>
        <v>200</v>
      </c>
      <c r="AD26" s="112" t="str">
        <f t="shared" si="3"/>
        <v>Fuerte</v>
      </c>
      <c r="AE26" s="447">
        <f>(IF(AD26="Fuerte",100,IF(AD26="Moderado",50,0))+IF(AD27="Fuerte",100,IF(AD27="Moderado",50,0))+IF(AD28="Fuerte",100,IF(AD28="Moderado",50,0)))/3</f>
        <v>100</v>
      </c>
      <c r="AF26" s="445" t="str">
        <f>IF(AE26=100,"Fuerte",IF(OR(AE26=99,AE26&gt;=50),"Moderado","Débil"))</f>
        <v>Fuerte</v>
      </c>
      <c r="AG26" s="445" t="s">
        <v>150</v>
      </c>
      <c r="AH26" s="445" t="s">
        <v>152</v>
      </c>
      <c r="AI26" s="445" t="str">
        <f>VLOOKUP(IF(DE26=0,DE26+1,DE26),[9]Validacion!$J$15:$K$19,2,FALSE)</f>
        <v>Rara Vez</v>
      </c>
      <c r="AJ26" s="445" t="str">
        <f>VLOOKUP(IF(DG26=0,DG26+1,DG26),[9]Validacion!$J$23:$K$27,2,FALSE)</f>
        <v>Mayor</v>
      </c>
      <c r="AK26" s="445" t="str">
        <f>INDEX([9]Validacion!$C$15:$G$19,IF(DE26=0,DE26+1,'Mapa de Riesgos'!DE26:DE28),IF(DG26=0,DG26+1,'Mapa de Riesgos'!DG26:DG28))</f>
        <v>Alta</v>
      </c>
      <c r="AL26" s="445" t="s">
        <v>226</v>
      </c>
      <c r="AM26" s="85" t="s">
        <v>378</v>
      </c>
      <c r="AN26" s="85" t="s">
        <v>354</v>
      </c>
      <c r="AO26" s="85" t="s">
        <v>355</v>
      </c>
      <c r="AP26" s="84">
        <v>43467</v>
      </c>
      <c r="AQ26" s="84">
        <v>43830</v>
      </c>
      <c r="AR26" s="93" t="s">
        <v>356</v>
      </c>
      <c r="AS26" s="93"/>
      <c r="AT26" s="93"/>
      <c r="AU26" s="93"/>
      <c r="AV26" s="93"/>
      <c r="AW26" s="113"/>
      <c r="AX26" s="86"/>
      <c r="AY26" s="439"/>
      <c r="AZ26" s="94"/>
      <c r="BA26" s="439"/>
      <c r="BB26" s="114"/>
      <c r="BC26" s="114"/>
      <c r="BD26" s="114"/>
      <c r="BE26" s="114"/>
      <c r="BF26" s="115"/>
      <c r="BG26" s="116"/>
      <c r="BH26" s="459"/>
      <c r="BI26" s="459"/>
      <c r="BJ26" s="468"/>
      <c r="BK26" s="114"/>
      <c r="BL26" s="114"/>
      <c r="BM26" s="114"/>
      <c r="BN26" s="114"/>
      <c r="BO26" s="115"/>
      <c r="BP26" s="116"/>
      <c r="BQ26" s="459"/>
      <c r="BR26" s="459"/>
      <c r="BS26" s="436"/>
      <c r="BT26" s="117"/>
      <c r="BU26" s="117"/>
      <c r="BV26" s="117"/>
      <c r="BW26" s="117"/>
      <c r="BX26" s="117"/>
      <c r="BY26" s="117"/>
      <c r="BZ26" s="117"/>
      <c r="CA26" s="117"/>
      <c r="CB26" s="117"/>
      <c r="CC26" s="93"/>
      <c r="CD26" s="93"/>
      <c r="CE26" s="93"/>
      <c r="CF26" s="93"/>
      <c r="CG26" s="93"/>
      <c r="CH26" s="93"/>
      <c r="CI26" s="93"/>
      <c r="CJ26" s="93"/>
      <c r="CK26" s="93"/>
      <c r="CM26" s="462"/>
      <c r="CY26" s="439">
        <f>VLOOKUP(N26,[9]Validacion!$I$15:$M$19,2,FALSE)</f>
        <v>3</v>
      </c>
      <c r="CZ26" s="439">
        <f>VLOOKUP(O26,[9]Validacion!$I$23:$J$27,2,FALSE)</f>
        <v>4</v>
      </c>
      <c r="DD26" s="439">
        <f>VLOOKUP($N26,[9]Validacion!$I$15:$M$19,2,FALSE)</f>
        <v>3</v>
      </c>
      <c r="DE26" s="439">
        <f>IF(AF26="Fuerte",DD26-2,IF(AND(AF26="Moderado",AG26="Directamente",AH26="Directamente"),DD26-1,IF(AND(AF26="Moderado",AG26="No Disminuye",AH26="Directamente"),DD26,IF(AND(AF26="Moderado",AG26="Directamente",AH26="No Disminuye"),DD26-1,DD26))))</f>
        <v>1</v>
      </c>
      <c r="DF26" s="439">
        <f>VLOOKUP($O26,[9]Validacion!$I$23:$J$27,2,FALSE)</f>
        <v>4</v>
      </c>
      <c r="DG26" s="448">
        <f>IF(AF26="Fuerte",DF26,IF(AND(AF26="Moderado",AG26="Directamente",AH26="Directamente"),DF26-1,IF(AND(AF26="Moderado",AG26="No Disminuye",AH26="Directamente"),DF26-1,IF(AND(AF26="Moderado",AG26="Directamente",AH26="No Disminuye"),DF26,DF26))))</f>
        <v>4</v>
      </c>
    </row>
    <row r="27" spans="1:112" ht="91.5" customHeight="1" x14ac:dyDescent="0.25">
      <c r="A27" s="430"/>
      <c r="B27" s="430"/>
      <c r="C27" s="430"/>
      <c r="D27" s="472"/>
      <c r="E27" s="464"/>
      <c r="F27" s="473"/>
      <c r="L27" s="473"/>
      <c r="M27" s="473"/>
      <c r="N27" s="445"/>
      <c r="O27" s="445"/>
      <c r="P27" s="445"/>
      <c r="Q27" s="85" t="s">
        <v>379</v>
      </c>
      <c r="R27" s="90" t="s">
        <v>158</v>
      </c>
      <c r="S27" s="90" t="s">
        <v>58</v>
      </c>
      <c r="T27" s="90" t="s">
        <v>59</v>
      </c>
      <c r="U27" s="90" t="s">
        <v>60</v>
      </c>
      <c r="V27" s="90" t="s">
        <v>61</v>
      </c>
      <c r="W27" s="90" t="s">
        <v>62</v>
      </c>
      <c r="X27" s="90" t="s">
        <v>75</v>
      </c>
      <c r="Y27" s="90" t="s">
        <v>63</v>
      </c>
      <c r="Z27" s="90">
        <f t="shared" si="0"/>
        <v>100</v>
      </c>
      <c r="AA27" s="90" t="str">
        <f t="shared" ref="AA27:AA62" si="6">IF(Z27&gt;=96,"Fuerte",IF(OR(Z27=95,Z27&gt;=86),"Moderado","Débil"))</f>
        <v>Fuerte</v>
      </c>
      <c r="AB27" s="90" t="s">
        <v>141</v>
      </c>
      <c r="AC27" s="21">
        <f t="shared" si="2"/>
        <v>200</v>
      </c>
      <c r="AD27" s="112" t="str">
        <f t="shared" si="3"/>
        <v>Fuerte</v>
      </c>
      <c r="AE27" s="447"/>
      <c r="AF27" s="445"/>
      <c r="AG27" s="445"/>
      <c r="AH27" s="445"/>
      <c r="AI27" s="445"/>
      <c r="AJ27" s="445"/>
      <c r="AK27" s="445"/>
      <c r="AL27" s="445"/>
      <c r="AM27" s="85" t="s">
        <v>380</v>
      </c>
      <c r="AN27" s="85" t="s">
        <v>381</v>
      </c>
      <c r="AO27" s="85" t="s">
        <v>54</v>
      </c>
      <c r="AP27" s="84">
        <v>43467</v>
      </c>
      <c r="AQ27" s="84">
        <v>43830</v>
      </c>
      <c r="AR27" s="93" t="s">
        <v>382</v>
      </c>
      <c r="AS27" s="93"/>
      <c r="AT27" s="93"/>
      <c r="AU27" s="442"/>
      <c r="AV27" s="442"/>
      <c r="AW27" s="453"/>
      <c r="AX27" s="455"/>
      <c r="AY27" s="440"/>
      <c r="AZ27" s="95"/>
      <c r="BA27" s="440"/>
      <c r="BB27" s="114"/>
      <c r="BC27" s="114"/>
      <c r="BD27" s="457"/>
      <c r="BE27" s="457"/>
      <c r="BF27" s="466"/>
      <c r="BG27" s="451"/>
      <c r="BH27" s="460"/>
      <c r="BI27" s="460"/>
      <c r="BJ27" s="469"/>
      <c r="BK27" s="114"/>
      <c r="BL27" s="114"/>
      <c r="BM27" s="457"/>
      <c r="BN27" s="457"/>
      <c r="BO27" s="466"/>
      <c r="BP27" s="451"/>
      <c r="BQ27" s="460"/>
      <c r="BR27" s="460"/>
      <c r="BS27" s="437"/>
      <c r="BT27" s="97"/>
      <c r="BU27" s="97"/>
      <c r="BV27" s="436"/>
      <c r="BW27" s="436"/>
      <c r="BX27" s="436"/>
      <c r="BY27" s="436"/>
      <c r="BZ27" s="436"/>
      <c r="CA27" s="97"/>
      <c r="CB27" s="436"/>
      <c r="CC27" s="93"/>
      <c r="CD27" s="93"/>
      <c r="CE27" s="93"/>
      <c r="CF27" s="93"/>
      <c r="CG27" s="93"/>
      <c r="CH27" s="93"/>
      <c r="CI27" s="93"/>
      <c r="CJ27" s="93"/>
      <c r="CK27" s="93"/>
      <c r="CM27" s="462"/>
      <c r="CY27" s="440"/>
      <c r="CZ27" s="440"/>
      <c r="DD27" s="440"/>
      <c r="DE27" s="440"/>
      <c r="DF27" s="440"/>
      <c r="DG27" s="448"/>
    </row>
    <row r="28" spans="1:112" ht="105.75" customHeight="1" x14ac:dyDescent="0.25">
      <c r="A28" s="430"/>
      <c r="B28" s="430"/>
      <c r="C28" s="430"/>
      <c r="D28" s="472"/>
      <c r="E28" s="464"/>
      <c r="F28" s="473"/>
      <c r="L28" s="473"/>
      <c r="M28" s="473"/>
      <c r="N28" s="445"/>
      <c r="O28" s="445"/>
      <c r="P28" s="445"/>
      <c r="Q28" s="85" t="s">
        <v>383</v>
      </c>
      <c r="R28" s="90" t="s">
        <v>158</v>
      </c>
      <c r="S28" s="90" t="s">
        <v>58</v>
      </c>
      <c r="T28" s="90" t="s">
        <v>59</v>
      </c>
      <c r="U28" s="90" t="s">
        <v>60</v>
      </c>
      <c r="V28" s="90" t="s">
        <v>61</v>
      </c>
      <c r="W28" s="90" t="s">
        <v>62</v>
      </c>
      <c r="X28" s="90" t="s">
        <v>75</v>
      </c>
      <c r="Y28" s="90" t="s">
        <v>63</v>
      </c>
      <c r="Z28" s="90">
        <f t="shared" si="0"/>
        <v>100</v>
      </c>
      <c r="AA28" s="90" t="str">
        <f t="shared" si="6"/>
        <v>Fuerte</v>
      </c>
      <c r="AB28" s="90" t="s">
        <v>141</v>
      </c>
      <c r="AC28" s="21">
        <f t="shared" si="2"/>
        <v>200</v>
      </c>
      <c r="AD28" s="112" t="str">
        <f t="shared" si="3"/>
        <v>Fuerte</v>
      </c>
      <c r="AE28" s="447"/>
      <c r="AF28" s="445"/>
      <c r="AG28" s="445"/>
      <c r="AH28" s="445"/>
      <c r="AI28" s="445"/>
      <c r="AJ28" s="445"/>
      <c r="AK28" s="445"/>
      <c r="AL28" s="445"/>
      <c r="AM28" s="85" t="s">
        <v>384</v>
      </c>
      <c r="AN28" s="85" t="s">
        <v>385</v>
      </c>
      <c r="AO28" s="93" t="s">
        <v>54</v>
      </c>
      <c r="AP28" s="84">
        <v>43467</v>
      </c>
      <c r="AQ28" s="84">
        <v>43830</v>
      </c>
      <c r="AR28" s="93" t="s">
        <v>386</v>
      </c>
      <c r="AS28" s="93"/>
      <c r="AT28" s="85"/>
      <c r="AU28" s="444"/>
      <c r="AV28" s="444"/>
      <c r="AW28" s="454"/>
      <c r="AX28" s="456"/>
      <c r="AY28" s="441"/>
      <c r="AZ28" s="96"/>
      <c r="BA28" s="441"/>
      <c r="BB28" s="114"/>
      <c r="BC28" s="118"/>
      <c r="BD28" s="458"/>
      <c r="BE28" s="458"/>
      <c r="BF28" s="467"/>
      <c r="BG28" s="452"/>
      <c r="BH28" s="461"/>
      <c r="BI28" s="461"/>
      <c r="BJ28" s="470"/>
      <c r="BK28" s="114"/>
      <c r="BL28" s="118"/>
      <c r="BM28" s="458"/>
      <c r="BN28" s="458"/>
      <c r="BO28" s="467"/>
      <c r="BP28" s="452"/>
      <c r="BQ28" s="461"/>
      <c r="BR28" s="461"/>
      <c r="BS28" s="438"/>
      <c r="BT28" s="98"/>
      <c r="BU28" s="98"/>
      <c r="BV28" s="438"/>
      <c r="BW28" s="438"/>
      <c r="BX28" s="438"/>
      <c r="BY28" s="438"/>
      <c r="BZ28" s="438"/>
      <c r="CA28" s="98"/>
      <c r="CB28" s="438"/>
      <c r="CC28" s="93"/>
      <c r="CD28" s="93"/>
      <c r="CE28" s="93"/>
      <c r="CF28" s="93"/>
      <c r="CG28" s="93"/>
      <c r="CH28" s="93"/>
      <c r="CI28" s="93"/>
      <c r="CJ28" s="93"/>
      <c r="CK28" s="93"/>
      <c r="CM28" s="462"/>
      <c r="CY28" s="441"/>
      <c r="CZ28" s="441"/>
      <c r="DD28" s="440"/>
      <c r="DE28" s="440"/>
      <c r="DF28" s="440"/>
      <c r="DG28" s="448"/>
    </row>
    <row r="29" spans="1:112" ht="105.75" customHeight="1" x14ac:dyDescent="0.25">
      <c r="A29" s="430" t="s">
        <v>54</v>
      </c>
      <c r="B29" s="430" t="s">
        <v>197</v>
      </c>
      <c r="C29" s="430" t="s">
        <v>197</v>
      </c>
      <c r="D29" s="472" t="s">
        <v>215</v>
      </c>
      <c r="E29" s="464" t="s">
        <v>373</v>
      </c>
      <c r="F29" s="473" t="s">
        <v>387</v>
      </c>
      <c r="L29" s="473" t="s">
        <v>388</v>
      </c>
      <c r="M29" s="473" t="s">
        <v>389</v>
      </c>
      <c r="N29" s="445" t="s">
        <v>9</v>
      </c>
      <c r="O29" s="445" t="s">
        <v>14</v>
      </c>
      <c r="P29" s="445" t="str">
        <f>INDEX([9]Validacion!$C$15:$G$19,'Mapa de Riesgos'!CY29:CY31,'Mapa de Riesgos'!CZ29:CZ31)</f>
        <v>Extrema</v>
      </c>
      <c r="Q29" s="85" t="s">
        <v>390</v>
      </c>
      <c r="R29" s="90" t="s">
        <v>158</v>
      </c>
      <c r="S29" s="90" t="s">
        <v>58</v>
      </c>
      <c r="T29" s="90" t="s">
        <v>59</v>
      </c>
      <c r="U29" s="90" t="s">
        <v>60</v>
      </c>
      <c r="V29" s="90" t="s">
        <v>61</v>
      </c>
      <c r="W29" s="90" t="s">
        <v>62</v>
      </c>
      <c r="X29" s="90" t="s">
        <v>75</v>
      </c>
      <c r="Y29" s="90" t="s">
        <v>63</v>
      </c>
      <c r="Z29" s="90">
        <f t="shared" si="0"/>
        <v>100</v>
      </c>
      <c r="AA29" s="90" t="str">
        <f t="shared" si="6"/>
        <v>Fuerte</v>
      </c>
      <c r="AB29" s="90" t="s">
        <v>141</v>
      </c>
      <c r="AC29" s="21">
        <f t="shared" si="2"/>
        <v>200</v>
      </c>
      <c r="AD29" s="112" t="str">
        <f t="shared" si="3"/>
        <v>Fuerte</v>
      </c>
      <c r="AE29" s="447">
        <f>(IF(AD29="Fuerte",100,IF(AD29="Moderado",50,0))+IF(AD30="Fuerte",100,IF(AD30="Moderado",50,0))+IF(AD31="Fuerte",100,IF(AD31="Moderado",50,0)))/3</f>
        <v>100</v>
      </c>
      <c r="AF29" s="445" t="str">
        <f>IF(AE29=100,"Fuerte",IF(OR(AE29=99,AE29&gt;=50),"Moderado","Débil"))</f>
        <v>Fuerte</v>
      </c>
      <c r="AG29" s="445" t="s">
        <v>150</v>
      </c>
      <c r="AH29" s="445" t="s">
        <v>152</v>
      </c>
      <c r="AI29" s="445" t="str">
        <f>VLOOKUP(IF(DE29=0,DE29+1,DE29),[9]Validacion!$J$15:$K$19,2,FALSE)</f>
        <v>Rara Vez</v>
      </c>
      <c r="AJ29" s="445" t="str">
        <f>VLOOKUP(IF(DG29=0,DG29+1,DG29),[9]Validacion!$J$23:$K$27,2,FALSE)</f>
        <v>Mayor</v>
      </c>
      <c r="AK29" s="445" t="str">
        <f>INDEX([9]Validacion!$C$15:$G$19,IF(DE29=0,DE29+1,'Mapa de Riesgos'!DE29:DE31),IF(DG29=0,DG29+1,'Mapa de Riesgos'!DG29:DG31))</f>
        <v>Alta</v>
      </c>
      <c r="AL29" s="445" t="s">
        <v>226</v>
      </c>
      <c r="AM29" s="85" t="s">
        <v>391</v>
      </c>
      <c r="AN29" s="93" t="s">
        <v>392</v>
      </c>
      <c r="AO29" s="93" t="s">
        <v>393</v>
      </c>
      <c r="AP29" s="84">
        <v>43467</v>
      </c>
      <c r="AQ29" s="84">
        <v>43830</v>
      </c>
      <c r="AR29" s="93" t="s">
        <v>394</v>
      </c>
      <c r="AS29" s="93"/>
      <c r="AT29" s="93"/>
      <c r="AU29" s="93"/>
      <c r="AV29" s="93"/>
      <c r="AW29" s="113"/>
      <c r="AX29" s="86"/>
      <c r="AY29" s="439"/>
      <c r="AZ29" s="94"/>
      <c r="BA29" s="439"/>
      <c r="BB29" s="114"/>
      <c r="BC29" s="114"/>
      <c r="BD29" s="114"/>
      <c r="BE29" s="114"/>
      <c r="BF29" s="115"/>
      <c r="BG29" s="116"/>
      <c r="BH29" s="459"/>
      <c r="BI29" s="459"/>
      <c r="BJ29" s="468"/>
      <c r="BK29" s="114"/>
      <c r="BL29" s="114"/>
      <c r="BM29" s="114"/>
      <c r="BN29" s="114"/>
      <c r="BO29" s="115"/>
      <c r="BP29" s="116"/>
      <c r="BQ29" s="459"/>
      <c r="BR29" s="459"/>
      <c r="BS29" s="436"/>
      <c r="BT29" s="117"/>
      <c r="BU29" s="117"/>
      <c r="BV29" s="117"/>
      <c r="BW29" s="117"/>
      <c r="BX29" s="117"/>
      <c r="BY29" s="117"/>
      <c r="BZ29" s="117"/>
      <c r="CA29" s="117"/>
      <c r="CB29" s="117"/>
      <c r="CC29" s="93"/>
      <c r="CD29" s="93"/>
      <c r="CE29" s="93"/>
      <c r="CF29" s="93"/>
      <c r="CG29" s="93"/>
      <c r="CH29" s="93"/>
      <c r="CI29" s="93"/>
      <c r="CJ29" s="93"/>
      <c r="CK29" s="93"/>
      <c r="CM29" s="462"/>
      <c r="CY29" s="439">
        <f>VLOOKUP(N29,[9]Validacion!$I$15:$M$19,2,FALSE)</f>
        <v>3</v>
      </c>
      <c r="CZ29" s="439">
        <f>VLOOKUP(O29,[9]Validacion!$I$23:$J$27,2,FALSE)</f>
        <v>4</v>
      </c>
      <c r="DD29" s="439">
        <f>VLOOKUP($N29,[9]Validacion!$I$15:$M$19,2,FALSE)</f>
        <v>3</v>
      </c>
      <c r="DE29" s="439">
        <f>IF(AF29="Fuerte",DD29-2,IF(AND(AF29="Moderado",AG29="Directamente",AH29="Directamente"),DD29-1,IF(AND(AF29="Moderado",AG29="No Disminuye",AH29="Directamente"),DD29,IF(AND(AF29="Moderado",AG29="Directamente",AH29="No Disminuye"),DD29-1,DD29))))</f>
        <v>1</v>
      </c>
      <c r="DF29" s="439">
        <f>VLOOKUP($O29,[9]Validacion!$I$23:$J$27,2,FALSE)</f>
        <v>4</v>
      </c>
      <c r="DG29" s="448">
        <f>IF(AF29="Fuerte",DF29,IF(AND(AF29="Moderado",AG29="Directamente",AH29="Directamente"),DF29-1,IF(AND(AF29="Moderado",AG29="No Disminuye",AH29="Directamente"),DF29-1,IF(AND(AF29="Moderado",AG29="Directamente",AH29="No Disminuye"),DF29,DF29))))</f>
        <v>4</v>
      </c>
    </row>
    <row r="30" spans="1:112" ht="105.75" customHeight="1" x14ac:dyDescent="0.25">
      <c r="A30" s="430"/>
      <c r="B30" s="430"/>
      <c r="C30" s="430"/>
      <c r="D30" s="472"/>
      <c r="E30" s="464"/>
      <c r="F30" s="473"/>
      <c r="L30" s="473"/>
      <c r="M30" s="473"/>
      <c r="N30" s="445"/>
      <c r="O30" s="445"/>
      <c r="P30" s="445"/>
      <c r="Q30" s="85" t="s">
        <v>395</v>
      </c>
      <c r="R30" s="90" t="s">
        <v>158</v>
      </c>
      <c r="S30" s="90" t="s">
        <v>58</v>
      </c>
      <c r="T30" s="90" t="s">
        <v>59</v>
      </c>
      <c r="U30" s="90" t="s">
        <v>60</v>
      </c>
      <c r="V30" s="90" t="s">
        <v>61</v>
      </c>
      <c r="W30" s="90" t="s">
        <v>62</v>
      </c>
      <c r="X30" s="90" t="s">
        <v>75</v>
      </c>
      <c r="Y30" s="90" t="s">
        <v>63</v>
      </c>
      <c r="Z30" s="90">
        <f t="shared" si="0"/>
        <v>100</v>
      </c>
      <c r="AA30" s="90" t="str">
        <f t="shared" si="6"/>
        <v>Fuerte</v>
      </c>
      <c r="AB30" s="90" t="s">
        <v>141</v>
      </c>
      <c r="AC30" s="21">
        <f t="shared" si="2"/>
        <v>200</v>
      </c>
      <c r="AD30" s="112" t="str">
        <f t="shared" si="3"/>
        <v>Fuerte</v>
      </c>
      <c r="AE30" s="447"/>
      <c r="AF30" s="445"/>
      <c r="AG30" s="445"/>
      <c r="AH30" s="445"/>
      <c r="AI30" s="445"/>
      <c r="AJ30" s="445"/>
      <c r="AK30" s="445"/>
      <c r="AL30" s="445"/>
      <c r="AM30" s="85" t="s">
        <v>396</v>
      </c>
      <c r="AN30" s="93" t="s">
        <v>397</v>
      </c>
      <c r="AO30" s="93" t="s">
        <v>393</v>
      </c>
      <c r="AP30" s="84">
        <v>43467</v>
      </c>
      <c r="AQ30" s="84">
        <v>43830</v>
      </c>
      <c r="AR30" s="93" t="s">
        <v>398</v>
      </c>
      <c r="AS30" s="93"/>
      <c r="AT30" s="93"/>
      <c r="AU30" s="442"/>
      <c r="AV30" s="442"/>
      <c r="AW30" s="453"/>
      <c r="AX30" s="455"/>
      <c r="AY30" s="440"/>
      <c r="AZ30" s="95"/>
      <c r="BA30" s="440"/>
      <c r="BB30" s="114"/>
      <c r="BC30" s="114"/>
      <c r="BD30" s="457"/>
      <c r="BE30" s="457"/>
      <c r="BF30" s="466"/>
      <c r="BG30" s="451"/>
      <c r="BH30" s="460"/>
      <c r="BI30" s="460"/>
      <c r="BJ30" s="469"/>
      <c r="BK30" s="114"/>
      <c r="BL30" s="114"/>
      <c r="BM30" s="457"/>
      <c r="BN30" s="457"/>
      <c r="BO30" s="466"/>
      <c r="BP30" s="451"/>
      <c r="BQ30" s="460"/>
      <c r="BR30" s="460"/>
      <c r="BS30" s="437"/>
      <c r="BT30" s="97"/>
      <c r="BU30" s="97"/>
      <c r="BV30" s="436"/>
      <c r="BW30" s="436"/>
      <c r="BX30" s="436"/>
      <c r="BY30" s="436"/>
      <c r="BZ30" s="436"/>
      <c r="CA30" s="97"/>
      <c r="CB30" s="436"/>
      <c r="CC30" s="93"/>
      <c r="CD30" s="93"/>
      <c r="CE30" s="93"/>
      <c r="CF30" s="93"/>
      <c r="CG30" s="93"/>
      <c r="CH30" s="93"/>
      <c r="CI30" s="93"/>
      <c r="CJ30" s="93"/>
      <c r="CK30" s="93"/>
      <c r="CM30" s="462"/>
      <c r="CY30" s="440"/>
      <c r="CZ30" s="440"/>
      <c r="DD30" s="440"/>
      <c r="DE30" s="440"/>
      <c r="DF30" s="440"/>
      <c r="DG30" s="448"/>
    </row>
    <row r="31" spans="1:112" ht="108" customHeight="1" x14ac:dyDescent="0.25">
      <c r="A31" s="430"/>
      <c r="B31" s="430"/>
      <c r="C31" s="430"/>
      <c r="D31" s="472"/>
      <c r="E31" s="464"/>
      <c r="F31" s="473"/>
      <c r="L31" s="473"/>
      <c r="M31" s="473"/>
      <c r="N31" s="445"/>
      <c r="O31" s="445"/>
      <c r="P31" s="445"/>
      <c r="Q31" s="85" t="s">
        <v>383</v>
      </c>
      <c r="R31" s="90" t="s">
        <v>158</v>
      </c>
      <c r="S31" s="90" t="s">
        <v>58</v>
      </c>
      <c r="T31" s="90" t="s">
        <v>59</v>
      </c>
      <c r="U31" s="90" t="s">
        <v>60</v>
      </c>
      <c r="V31" s="90" t="s">
        <v>61</v>
      </c>
      <c r="W31" s="90" t="s">
        <v>62</v>
      </c>
      <c r="X31" s="90" t="s">
        <v>75</v>
      </c>
      <c r="Y31" s="90" t="s">
        <v>63</v>
      </c>
      <c r="Z31" s="90">
        <f t="shared" si="0"/>
        <v>100</v>
      </c>
      <c r="AA31" s="90" t="str">
        <f t="shared" si="6"/>
        <v>Fuerte</v>
      </c>
      <c r="AB31" s="90" t="s">
        <v>141</v>
      </c>
      <c r="AC31" s="21">
        <f t="shared" si="2"/>
        <v>200</v>
      </c>
      <c r="AD31" s="112" t="str">
        <f t="shared" si="3"/>
        <v>Fuerte</v>
      </c>
      <c r="AE31" s="447"/>
      <c r="AF31" s="445"/>
      <c r="AG31" s="445"/>
      <c r="AH31" s="445"/>
      <c r="AI31" s="445"/>
      <c r="AJ31" s="445"/>
      <c r="AK31" s="445"/>
      <c r="AL31" s="445"/>
      <c r="AM31" s="85" t="s">
        <v>384</v>
      </c>
      <c r="AN31" s="85" t="s">
        <v>385</v>
      </c>
      <c r="AO31" s="93" t="s">
        <v>54</v>
      </c>
      <c r="AP31" s="84">
        <v>43467</v>
      </c>
      <c r="AQ31" s="84">
        <v>43830</v>
      </c>
      <c r="AR31" s="93" t="s">
        <v>386</v>
      </c>
      <c r="AS31" s="93"/>
      <c r="AT31" s="85"/>
      <c r="AU31" s="444"/>
      <c r="AV31" s="444"/>
      <c r="AW31" s="454"/>
      <c r="AX31" s="456"/>
      <c r="AY31" s="441"/>
      <c r="AZ31" s="96"/>
      <c r="BA31" s="441"/>
      <c r="BB31" s="114"/>
      <c r="BC31" s="118"/>
      <c r="BD31" s="458"/>
      <c r="BE31" s="458"/>
      <c r="BF31" s="467"/>
      <c r="BG31" s="452"/>
      <c r="BH31" s="461"/>
      <c r="BI31" s="461"/>
      <c r="BJ31" s="470"/>
      <c r="BK31" s="114"/>
      <c r="BL31" s="118"/>
      <c r="BM31" s="458"/>
      <c r="BN31" s="458"/>
      <c r="BO31" s="467"/>
      <c r="BP31" s="452"/>
      <c r="BQ31" s="461"/>
      <c r="BR31" s="461"/>
      <c r="BS31" s="438"/>
      <c r="BT31" s="98"/>
      <c r="BU31" s="98"/>
      <c r="BV31" s="438"/>
      <c r="BW31" s="438"/>
      <c r="BX31" s="438"/>
      <c r="BY31" s="438"/>
      <c r="BZ31" s="438"/>
      <c r="CA31" s="98"/>
      <c r="CB31" s="438"/>
      <c r="CC31" s="93"/>
      <c r="CD31" s="93"/>
      <c r="CE31" s="93"/>
      <c r="CF31" s="93"/>
      <c r="CG31" s="93"/>
      <c r="CH31" s="93"/>
      <c r="CI31" s="93"/>
      <c r="CJ31" s="93"/>
      <c r="CK31" s="93"/>
      <c r="CM31" s="462"/>
      <c r="CY31" s="441"/>
      <c r="CZ31" s="441"/>
      <c r="DD31" s="440"/>
      <c r="DE31" s="440"/>
      <c r="DF31" s="440"/>
      <c r="DG31" s="448"/>
    </row>
    <row r="32" spans="1:112" ht="174.75" customHeight="1" x14ac:dyDescent="0.25">
      <c r="A32" s="93" t="s">
        <v>52</v>
      </c>
      <c r="B32" s="93" t="s">
        <v>197</v>
      </c>
      <c r="C32" s="93" t="s">
        <v>197</v>
      </c>
      <c r="D32" s="132" t="s">
        <v>214</v>
      </c>
      <c r="E32" s="133" t="s">
        <v>399</v>
      </c>
      <c r="F32" s="133" t="s">
        <v>400</v>
      </c>
      <c r="L32" s="133" t="s">
        <v>401</v>
      </c>
      <c r="M32" s="133" t="s">
        <v>402</v>
      </c>
      <c r="N32" s="90" t="s">
        <v>10</v>
      </c>
      <c r="O32" s="90" t="s">
        <v>14</v>
      </c>
      <c r="P32" s="90" t="str">
        <f>INDEX([9]Validacion!$C$15:$G$19,'Mapa de Riesgos'!CY32:CY32,'Mapa de Riesgos'!CZ32:CZ32)</f>
        <v>Alta</v>
      </c>
      <c r="Q32" s="118" t="s">
        <v>403</v>
      </c>
      <c r="R32" s="90" t="s">
        <v>158</v>
      </c>
      <c r="S32" s="90" t="s">
        <v>58</v>
      </c>
      <c r="T32" s="106" t="s">
        <v>59</v>
      </c>
      <c r="U32" s="106" t="s">
        <v>60</v>
      </c>
      <c r="V32" s="106" t="s">
        <v>61</v>
      </c>
      <c r="W32" s="106" t="s">
        <v>62</v>
      </c>
      <c r="X32" s="106" t="s">
        <v>75</v>
      </c>
      <c r="Y32" s="106" t="s">
        <v>63</v>
      </c>
      <c r="Z32" s="90">
        <f t="shared" si="0"/>
        <v>100</v>
      </c>
      <c r="AA32" s="90" t="str">
        <f t="shared" si="6"/>
        <v>Fuerte</v>
      </c>
      <c r="AB32" s="90" t="s">
        <v>141</v>
      </c>
      <c r="AC32" s="21">
        <f t="shared" si="2"/>
        <v>200</v>
      </c>
      <c r="AD32" s="112" t="str">
        <f t="shared" si="3"/>
        <v>Fuerte</v>
      </c>
      <c r="AE32" s="101">
        <f>(IF(AD32="Fuerte",100,IF(AD32="Moderado",50,0))/1)</f>
        <v>100</v>
      </c>
      <c r="AF32" s="90" t="str">
        <f>IF(AE32=100,"Fuerte",IF(OR(AE32=99,AE32&gt;=50),"Moderado","Débil"))</f>
        <v>Fuerte</v>
      </c>
      <c r="AG32" s="90" t="s">
        <v>150</v>
      </c>
      <c r="AH32" s="90" t="s">
        <v>152</v>
      </c>
      <c r="AI32" s="90" t="str">
        <f>VLOOKUP(IF(DE32=0,DE32+1,DE32),[9]Validacion!$J$15:$K$19,2,FALSE)</f>
        <v>Rara Vez</v>
      </c>
      <c r="AJ32" s="90" t="str">
        <f>VLOOKUP(IF(DG32=0,DG32+1,DG32),[9]Validacion!$J$23:$K$27,2,FALSE)</f>
        <v>Mayor</v>
      </c>
      <c r="AK32" s="90" t="str">
        <f>INDEX([9]Validacion!$C$15:$G$19,IF(DE32=0,DE32+1,'Mapa de Riesgos'!DE32:DE32),IF(DG32=0,DG32+1,'Mapa de Riesgos'!DG32:DG32))</f>
        <v>Alta</v>
      </c>
      <c r="AL32" s="90" t="s">
        <v>226</v>
      </c>
      <c r="AM32" s="85" t="s">
        <v>404</v>
      </c>
      <c r="AN32" s="85" t="s">
        <v>381</v>
      </c>
      <c r="AO32" s="85" t="s">
        <v>52</v>
      </c>
      <c r="AP32" s="84">
        <v>43467</v>
      </c>
      <c r="AQ32" s="84">
        <v>43830</v>
      </c>
      <c r="AR32" s="93" t="s">
        <v>405</v>
      </c>
      <c r="AS32" s="93"/>
      <c r="AT32" s="93"/>
      <c r="AU32" s="93"/>
      <c r="AV32" s="93"/>
      <c r="AW32" s="113"/>
      <c r="AX32" s="86"/>
      <c r="AY32" s="94"/>
      <c r="AZ32" s="94"/>
      <c r="BA32" s="94"/>
      <c r="BB32" s="114"/>
      <c r="BC32" s="114"/>
      <c r="BD32" s="114"/>
      <c r="BE32" s="114"/>
      <c r="BF32" s="115"/>
      <c r="BG32" s="116"/>
      <c r="BH32" s="134"/>
      <c r="BI32" s="134"/>
      <c r="BJ32" s="135"/>
      <c r="BK32" s="114"/>
      <c r="BL32" s="114"/>
      <c r="BM32" s="114"/>
      <c r="BN32" s="114"/>
      <c r="BO32" s="115"/>
      <c r="BP32" s="116"/>
      <c r="BQ32" s="134"/>
      <c r="BR32" s="134"/>
      <c r="BS32" s="97"/>
      <c r="BT32" s="117"/>
      <c r="BU32" s="117"/>
      <c r="BV32" s="117"/>
      <c r="BW32" s="117"/>
      <c r="BX32" s="117"/>
      <c r="BY32" s="117"/>
      <c r="BZ32" s="117"/>
      <c r="CA32" s="117"/>
      <c r="CB32" s="117"/>
      <c r="CC32" s="93"/>
      <c r="CD32" s="93"/>
      <c r="CE32" s="93"/>
      <c r="CF32" s="93"/>
      <c r="CG32" s="93"/>
      <c r="CH32" s="93"/>
      <c r="CI32" s="93"/>
      <c r="CJ32" s="93"/>
      <c r="CK32" s="93"/>
      <c r="CM32" s="136"/>
      <c r="CY32" s="94">
        <f>VLOOKUP(N32,[9]Validacion!$I$15:$M$19,2,FALSE)</f>
        <v>2</v>
      </c>
      <c r="CZ32" s="94">
        <f>VLOOKUP(O32,[9]Validacion!$I$23:$J$27,2,FALSE)</f>
        <v>4</v>
      </c>
      <c r="DD32" s="94">
        <f>VLOOKUP($N32,[9]Validacion!$I$15:$M$19,2,FALSE)</f>
        <v>2</v>
      </c>
      <c r="DE32" s="94">
        <f>IF(AF32="Fuerte",DD32-2,IF(AND(AF32="Moderado",AG32="Directamente",AH32="Directamente"),DD32-1,IF(AND(AF32="Moderado",AG32="No Disminuye",AH32="Directamente"),DD32,IF(AND(AF32="Moderado",AG32="Directamente",AH32="No Disminuye"),DD32-1,DD32))))</f>
        <v>0</v>
      </c>
      <c r="DF32" s="94">
        <f>VLOOKUP($O32,[9]Validacion!$I$23:$J$27,2,FALSE)</f>
        <v>4</v>
      </c>
      <c r="DG32" s="100">
        <f>IF(AF32="Fuerte",DF32,IF(AND(AF32="Moderado",AG32="Directamente",AH32="Directamente"),DF32-1,IF(AND(AF32="Moderado",AG32="No Disminuye",AH32="Directamente"),DF32-1,IF(AND(AF32="Moderado",AG32="Directamente",AH32="No Disminuye"),DF32,DF32))))</f>
        <v>4</v>
      </c>
    </row>
    <row r="33" spans="1:111" ht="118.5" customHeight="1" x14ac:dyDescent="0.25">
      <c r="A33" s="430" t="s">
        <v>25</v>
      </c>
      <c r="B33" s="430" t="s">
        <v>27</v>
      </c>
      <c r="C33" s="430" t="s">
        <v>27</v>
      </c>
      <c r="D33" s="474" t="s">
        <v>406</v>
      </c>
      <c r="E33" s="430" t="s">
        <v>407</v>
      </c>
      <c r="F33" s="473" t="s">
        <v>408</v>
      </c>
      <c r="L33" s="430" t="s">
        <v>409</v>
      </c>
      <c r="M33" s="430" t="s">
        <v>410</v>
      </c>
      <c r="N33" s="445" t="s">
        <v>10</v>
      </c>
      <c r="O33" s="445" t="s">
        <v>14</v>
      </c>
      <c r="P33" s="445" t="str">
        <f>INDEX([9]Validacion!$C$15:$G$19,'Mapa de Riesgos'!CY33:CY34,'Mapa de Riesgos'!CZ33:CZ34)</f>
        <v>Alta</v>
      </c>
      <c r="Q33" s="93" t="s">
        <v>411</v>
      </c>
      <c r="R33" s="90" t="s">
        <v>158</v>
      </c>
      <c r="S33" s="90" t="s">
        <v>58</v>
      </c>
      <c r="T33" s="90" t="s">
        <v>59</v>
      </c>
      <c r="U33" s="90" t="s">
        <v>60</v>
      </c>
      <c r="V33" s="90" t="s">
        <v>61</v>
      </c>
      <c r="W33" s="90" t="s">
        <v>62</v>
      </c>
      <c r="X33" s="90" t="s">
        <v>75</v>
      </c>
      <c r="Y33" s="90" t="s">
        <v>63</v>
      </c>
      <c r="Z33" s="90">
        <f t="shared" si="0"/>
        <v>100</v>
      </c>
      <c r="AA33" s="90" t="str">
        <f t="shared" si="6"/>
        <v>Fuerte</v>
      </c>
      <c r="AB33" s="90" t="s">
        <v>141</v>
      </c>
      <c r="AC33" s="21">
        <f t="shared" si="2"/>
        <v>200</v>
      </c>
      <c r="AD33" s="112" t="str">
        <f t="shared" si="3"/>
        <v>Fuerte</v>
      </c>
      <c r="AE33" s="445">
        <f>(IF(AD33="Fuerte",100,IF(AD33="Moderado",50,0))+IF(AD34="Fuerte",100,IF(AD34="Moderado",50,0)))/2</f>
        <v>100</v>
      </c>
      <c r="AF33" s="445" t="str">
        <f>IF(AE33=100,"Fuerte",IF(OR(AE33=99,AE33&gt;=50),"Moderado","Débil"))</f>
        <v>Fuerte</v>
      </c>
      <c r="AG33" s="445" t="s">
        <v>150</v>
      </c>
      <c r="AH33" s="445" t="s">
        <v>152</v>
      </c>
      <c r="AI33" s="445" t="str">
        <f>VLOOKUP(IF(DE33=0,DE33+1,DE33),[9]Validacion!$J$15:$K$19,2,FALSE)</f>
        <v>Rara Vez</v>
      </c>
      <c r="AJ33" s="445" t="str">
        <f>VLOOKUP(IF(DG33=0,DG33+1,DG33),[9]Validacion!$J$23:$K$27,2,FALSE)</f>
        <v>Mayor</v>
      </c>
      <c r="AK33" s="445" t="str">
        <f>INDEX([9]Validacion!$C$15:$G$19,IF(DE33=0,DE33+1,'Mapa de Riesgos'!DE33:DE34),IF(DG33=0,DG33+1,'Mapa de Riesgos'!DG33:DG34))</f>
        <v>Alta</v>
      </c>
      <c r="AL33" s="445" t="s">
        <v>226</v>
      </c>
      <c r="AM33" s="93" t="s">
        <v>412</v>
      </c>
      <c r="AN33" s="93" t="s">
        <v>413</v>
      </c>
      <c r="AO33" s="93" t="s">
        <v>25</v>
      </c>
      <c r="AP33" s="84">
        <v>43467</v>
      </c>
      <c r="AQ33" s="84">
        <v>43830</v>
      </c>
      <c r="AR33" s="93" t="s">
        <v>356</v>
      </c>
      <c r="AS33" s="476"/>
      <c r="AT33" s="476"/>
      <c r="AU33" s="93"/>
      <c r="AV33" s="93"/>
      <c r="AW33" s="137"/>
      <c r="AX33" s="86"/>
      <c r="AY33" s="439"/>
      <c r="AZ33" s="94"/>
      <c r="BA33" s="439"/>
      <c r="BB33" s="91"/>
      <c r="BC33" s="91"/>
      <c r="BD33" s="117"/>
      <c r="BE33" s="117"/>
      <c r="BF33" s="117"/>
      <c r="BG33" s="117"/>
      <c r="BH33" s="117"/>
      <c r="BI33" s="117"/>
      <c r="BJ33" s="117"/>
      <c r="BK33" s="117"/>
      <c r="BL33" s="117"/>
      <c r="BM33" s="117"/>
      <c r="BN33" s="117"/>
      <c r="BO33" s="117"/>
      <c r="BP33" s="117"/>
      <c r="BQ33" s="117"/>
      <c r="BR33" s="117"/>
      <c r="BS33" s="117"/>
      <c r="BT33" s="117"/>
      <c r="BU33" s="117"/>
      <c r="BV33" s="117"/>
      <c r="BW33" s="117"/>
      <c r="BX33" s="117"/>
      <c r="BY33" s="117"/>
      <c r="BZ33" s="117"/>
      <c r="CA33" s="117"/>
      <c r="CB33" s="117"/>
      <c r="CC33" s="93"/>
      <c r="CD33" s="93"/>
      <c r="CE33" s="93"/>
      <c r="CF33" s="93"/>
      <c r="CG33" s="93"/>
      <c r="CH33" s="93"/>
      <c r="CI33" s="93"/>
      <c r="CJ33" s="93"/>
      <c r="CK33" s="93"/>
      <c r="CY33" s="439">
        <f>VLOOKUP(N33,[9]Validacion!$I$15:$M$19,2,FALSE)</f>
        <v>2</v>
      </c>
      <c r="CZ33" s="439">
        <f>VLOOKUP(O33,[9]Validacion!$I$23:$J$27,2,FALSE)</f>
        <v>4</v>
      </c>
      <c r="DD33" s="439">
        <f>VLOOKUP($N33,[9]Validacion!$I$15:$M$19,2,FALSE)</f>
        <v>2</v>
      </c>
      <c r="DE33" s="439">
        <f>IF(AF33="Fuerte",DD33-2,IF(AND(AF33="Moderado",AG33="Directamente",AH33="Directamente"),DD33-1,IF(AND(AF33="Moderado",AG33="No Disminuye",AH33="Directamente"),DD33,IF(AND(AF33="Moderado",AG33="Directamente",AH33="No Disminuye"),DD33-1,DD33))))</f>
        <v>0</v>
      </c>
      <c r="DF33" s="439">
        <f>VLOOKUP($O33,[9]Validacion!$I$23:$J$27,2,FALSE)</f>
        <v>4</v>
      </c>
      <c r="DG33" s="448">
        <f>IF(AF33="Fuerte",DF33,IF(AND(AF33="Moderado",AG33="Directamente",AH33="Directamente"),DF33-1,IF(AND(AF33="Moderado",AG33="No Disminuye",AH33="Directamente"),DF33-1,IF(AND(AF33="Moderado",AG33="Directamente",AH33="No Disminuye"),DF33,DF33))))</f>
        <v>4</v>
      </c>
    </row>
    <row r="34" spans="1:111" ht="102" customHeight="1" x14ac:dyDescent="0.25">
      <c r="A34" s="430"/>
      <c r="B34" s="430"/>
      <c r="C34" s="430"/>
      <c r="D34" s="474"/>
      <c r="E34" s="430"/>
      <c r="F34" s="473"/>
      <c r="L34" s="430"/>
      <c r="M34" s="430"/>
      <c r="N34" s="445"/>
      <c r="O34" s="445"/>
      <c r="P34" s="445"/>
      <c r="Q34" s="93" t="s">
        <v>414</v>
      </c>
      <c r="R34" s="90" t="s">
        <v>158</v>
      </c>
      <c r="S34" s="90" t="s">
        <v>58</v>
      </c>
      <c r="T34" s="90" t="s">
        <v>59</v>
      </c>
      <c r="U34" s="90" t="s">
        <v>60</v>
      </c>
      <c r="V34" s="90" t="s">
        <v>61</v>
      </c>
      <c r="W34" s="90" t="s">
        <v>62</v>
      </c>
      <c r="X34" s="90" t="s">
        <v>75</v>
      </c>
      <c r="Y34" s="90" t="s">
        <v>63</v>
      </c>
      <c r="Z34" s="90">
        <f t="shared" si="0"/>
        <v>100</v>
      </c>
      <c r="AA34" s="90" t="str">
        <f t="shared" si="6"/>
        <v>Fuerte</v>
      </c>
      <c r="AB34" s="90" t="s">
        <v>141</v>
      </c>
      <c r="AC34" s="21">
        <f t="shared" si="2"/>
        <v>200</v>
      </c>
      <c r="AD34" s="112" t="str">
        <f t="shared" si="3"/>
        <v>Fuerte</v>
      </c>
      <c r="AE34" s="445"/>
      <c r="AF34" s="445"/>
      <c r="AG34" s="445"/>
      <c r="AH34" s="445"/>
      <c r="AI34" s="445"/>
      <c r="AJ34" s="445"/>
      <c r="AK34" s="445"/>
      <c r="AL34" s="445"/>
      <c r="AM34" s="93" t="s">
        <v>415</v>
      </c>
      <c r="AN34" s="93" t="s">
        <v>416</v>
      </c>
      <c r="AO34" s="93" t="s">
        <v>25</v>
      </c>
      <c r="AP34" s="84">
        <v>43467</v>
      </c>
      <c r="AQ34" s="84">
        <v>43830</v>
      </c>
      <c r="AR34" s="93" t="s">
        <v>417</v>
      </c>
      <c r="AS34" s="477"/>
      <c r="AT34" s="477"/>
      <c r="AU34" s="93"/>
      <c r="AV34" s="93"/>
      <c r="AW34" s="138"/>
      <c r="AX34" s="86"/>
      <c r="AY34" s="441"/>
      <c r="AZ34" s="96"/>
      <c r="BA34" s="441"/>
      <c r="BB34" s="92"/>
      <c r="BC34" s="92"/>
      <c r="BD34" s="117"/>
      <c r="BE34" s="117"/>
      <c r="BF34" s="117"/>
      <c r="BG34" s="117"/>
      <c r="BH34" s="117"/>
      <c r="BI34" s="117"/>
      <c r="BJ34" s="117"/>
      <c r="BK34" s="117"/>
      <c r="BL34" s="117"/>
      <c r="BM34" s="117"/>
      <c r="BN34" s="117"/>
      <c r="BO34" s="117"/>
      <c r="BP34" s="117"/>
      <c r="BQ34" s="117"/>
      <c r="BR34" s="117"/>
      <c r="BS34" s="117"/>
      <c r="BT34" s="117"/>
      <c r="BU34" s="117"/>
      <c r="BV34" s="117"/>
      <c r="BW34" s="117"/>
      <c r="BX34" s="117"/>
      <c r="BY34" s="117"/>
      <c r="BZ34" s="117"/>
      <c r="CA34" s="117"/>
      <c r="CB34" s="117"/>
      <c r="CC34" s="93"/>
      <c r="CD34" s="93"/>
      <c r="CE34" s="93"/>
      <c r="CF34" s="93"/>
      <c r="CG34" s="93"/>
      <c r="CH34" s="93"/>
      <c r="CI34" s="93"/>
      <c r="CJ34" s="93"/>
      <c r="CK34" s="93"/>
      <c r="CY34" s="441"/>
      <c r="CZ34" s="441"/>
      <c r="DD34" s="441"/>
      <c r="DE34" s="441"/>
      <c r="DF34" s="441"/>
      <c r="DG34" s="448"/>
    </row>
    <row r="35" spans="1:111" ht="134.25" customHeight="1" x14ac:dyDescent="0.25">
      <c r="A35" s="430" t="s">
        <v>25</v>
      </c>
      <c r="B35" s="430" t="s">
        <v>27</v>
      </c>
      <c r="C35" s="430" t="s">
        <v>27</v>
      </c>
      <c r="D35" s="475" t="s">
        <v>213</v>
      </c>
      <c r="E35" s="430" t="s">
        <v>418</v>
      </c>
      <c r="F35" s="473" t="s">
        <v>419</v>
      </c>
      <c r="L35" s="473" t="s">
        <v>420</v>
      </c>
      <c r="M35" s="473" t="s">
        <v>421</v>
      </c>
      <c r="N35" s="445" t="s">
        <v>10</v>
      </c>
      <c r="O35" s="445" t="s">
        <v>14</v>
      </c>
      <c r="P35" s="445" t="str">
        <f>INDEX([9]Validacion!$C$15:$G$19,'Mapa de Riesgos'!CY35:CY36,'Mapa de Riesgos'!CZ35:CZ36)</f>
        <v>Alta</v>
      </c>
      <c r="Q35" s="93" t="s">
        <v>422</v>
      </c>
      <c r="R35" s="90" t="s">
        <v>158</v>
      </c>
      <c r="S35" s="90" t="s">
        <v>58</v>
      </c>
      <c r="T35" s="90" t="s">
        <v>59</v>
      </c>
      <c r="U35" s="90" t="s">
        <v>60</v>
      </c>
      <c r="V35" s="90" t="s">
        <v>61</v>
      </c>
      <c r="W35" s="90" t="s">
        <v>62</v>
      </c>
      <c r="X35" s="90" t="s">
        <v>75</v>
      </c>
      <c r="Y35" s="90" t="s">
        <v>63</v>
      </c>
      <c r="Z35" s="90">
        <f>IF(S35="Asignado",15,0)+IF(T35="Adecuado",15,0)+IF(U35="Oportuna",15,0)+IF(V35="Prevenir",15,IF(V35="Detectar",10,0))+IF(W35="Confiable",15,0)+IF(X35="Se investigan y resuelven oportunamente",15,0)+IF(Y35="Completa",10,IF(Y35="Incompleta",5,0))</f>
        <v>100</v>
      </c>
      <c r="AA35" s="90" t="str">
        <f t="shared" si="6"/>
        <v>Fuerte</v>
      </c>
      <c r="AB35" s="90" t="s">
        <v>141</v>
      </c>
      <c r="AC35" s="21">
        <f>IF(AA35="Fuerte",100,IF(AA35="Moderado",50,0))+IF(AB35="Fuerte",100,IF(AB35="Moderado",50,0))</f>
        <v>200</v>
      </c>
      <c r="AD35" s="112" t="str">
        <f>IF(AND(AA35="Moderado",AB35="Moderado",AC35=100),"Moderado",IF(AC35=200,"Fuerte",IF(OR(AC35=150,),"Moderado","Débil")))</f>
        <v>Fuerte</v>
      </c>
      <c r="AE35" s="445">
        <f>(IF(AD35="Fuerte",100,IF(AD35="Moderado",50,0))+IF(AD36="Fuerte",100,IF(AD36="Moderado",50,0)))/2</f>
        <v>100</v>
      </c>
      <c r="AF35" s="445" t="str">
        <f>IF(AE35=100,"Fuerte",IF(OR(AE35=99,AE35&gt;=50),"Moderado","Débil"))</f>
        <v>Fuerte</v>
      </c>
      <c r="AG35" s="445" t="s">
        <v>150</v>
      </c>
      <c r="AH35" s="445" t="s">
        <v>152</v>
      </c>
      <c r="AI35" s="445" t="str">
        <f>VLOOKUP(IF(DE35=0,DE35+1,DE35),[9]Validacion!$J$15:$K$19,2,FALSE)</f>
        <v>Rara Vez</v>
      </c>
      <c r="AJ35" s="445" t="str">
        <f>VLOOKUP(IF(DG35=0,DG35+1,DG35),[9]Validacion!$J$23:$K$27,2,FALSE)</f>
        <v>Mayor</v>
      </c>
      <c r="AK35" s="445" t="str">
        <f>INDEX([9]Validacion!$C$15:$G$19,IF(DE35=0,DE35+1,'Mapa de Riesgos'!DE35:DE36),IF(DG35=0,DG35+1,'Mapa de Riesgos'!DG35:DG36))</f>
        <v>Alta</v>
      </c>
      <c r="AL35" s="445" t="s">
        <v>226</v>
      </c>
      <c r="AM35" s="93" t="s">
        <v>423</v>
      </c>
      <c r="AN35" s="93" t="s">
        <v>328</v>
      </c>
      <c r="AO35" s="93" t="s">
        <v>25</v>
      </c>
      <c r="AP35" s="84">
        <v>43467</v>
      </c>
      <c r="AQ35" s="84">
        <v>43830</v>
      </c>
      <c r="AR35" s="93" t="s">
        <v>424</v>
      </c>
      <c r="AS35" s="476"/>
      <c r="AT35" s="476"/>
      <c r="AU35" s="93"/>
      <c r="AV35" s="93"/>
      <c r="AW35" s="90"/>
      <c r="AX35" s="86"/>
      <c r="AY35" s="439"/>
      <c r="AZ35" s="94"/>
      <c r="BA35" s="439"/>
      <c r="BB35" s="476"/>
      <c r="BC35" s="476"/>
      <c r="BD35" s="93"/>
      <c r="BE35" s="90"/>
      <c r="BF35" s="90"/>
      <c r="BG35" s="86"/>
      <c r="BH35" s="439"/>
      <c r="BI35" s="439"/>
      <c r="BJ35" s="436"/>
      <c r="BK35" s="476"/>
      <c r="BL35" s="476"/>
      <c r="BM35" s="93"/>
      <c r="BN35" s="90"/>
      <c r="BO35" s="90"/>
      <c r="BP35" s="86"/>
      <c r="BQ35" s="439"/>
      <c r="BR35" s="439"/>
      <c r="BS35" s="439"/>
      <c r="BT35" s="117"/>
      <c r="BU35" s="117"/>
      <c r="BV35" s="117"/>
      <c r="BW35" s="117"/>
      <c r="BX35" s="117"/>
      <c r="BY35" s="117"/>
      <c r="BZ35" s="117"/>
      <c r="CA35" s="117"/>
      <c r="CB35" s="117"/>
      <c r="CC35" s="93"/>
      <c r="CD35" s="93"/>
      <c r="CE35" s="93"/>
      <c r="CF35" s="93"/>
      <c r="CG35" s="93"/>
      <c r="CH35" s="93"/>
      <c r="CI35" s="93"/>
      <c r="CJ35" s="93"/>
      <c r="CK35" s="93"/>
      <c r="CY35" s="439">
        <f>VLOOKUP(N35,[9]Validacion!$I$15:$M$19,2,FALSE)</f>
        <v>2</v>
      </c>
      <c r="CZ35" s="439">
        <f>VLOOKUP(O35,[9]Validacion!$I$23:$J$27,2,FALSE)</f>
        <v>4</v>
      </c>
      <c r="DD35" s="439">
        <f>VLOOKUP($N35,[9]Validacion!$I$15:$M$19,2,FALSE)</f>
        <v>2</v>
      </c>
      <c r="DE35" s="439">
        <f>IF(AF35="Fuerte",DD35-2,IF(AND(AF35="Moderado",AG35="Directamente",AH35="Directamente"),DD35-1,IF(AND(AF35="Moderado",AG35="No Disminuye",AH35="Directamente"),DD35,IF(AND(AF35="Moderado",AG35="Directamente",AH35="No Disminuye"),DD35-1,DD35))))</f>
        <v>0</v>
      </c>
      <c r="DF35" s="439">
        <f>VLOOKUP($O35,[9]Validacion!$I$23:$J$27,2,FALSE)</f>
        <v>4</v>
      </c>
      <c r="DG35" s="448">
        <f>IF(AF35="Fuerte",DF35,IF(AND(AF35="Moderado",AG35="Directamente",AH35="Directamente"),DF35-1,IF(AND(AF35="Moderado",AG35="No Disminuye",AH35="Directamente"),DF35-1,IF(AND(AF35="Moderado",AG35="Directamente",AH35="No Disminuye"),DF35,DF35))))</f>
        <v>4</v>
      </c>
    </row>
    <row r="36" spans="1:111" ht="99" customHeight="1" x14ac:dyDescent="0.25">
      <c r="A36" s="430"/>
      <c r="B36" s="430"/>
      <c r="C36" s="430"/>
      <c r="D36" s="475"/>
      <c r="E36" s="430"/>
      <c r="F36" s="473"/>
      <c r="L36" s="473"/>
      <c r="M36" s="473"/>
      <c r="N36" s="445"/>
      <c r="O36" s="445"/>
      <c r="P36" s="445"/>
      <c r="Q36" s="93" t="s">
        <v>425</v>
      </c>
      <c r="R36" s="90" t="s">
        <v>158</v>
      </c>
      <c r="S36" s="90" t="s">
        <v>58</v>
      </c>
      <c r="T36" s="90" t="s">
        <v>59</v>
      </c>
      <c r="U36" s="90" t="s">
        <v>60</v>
      </c>
      <c r="V36" s="90" t="s">
        <v>61</v>
      </c>
      <c r="W36" s="90" t="s">
        <v>62</v>
      </c>
      <c r="X36" s="90" t="s">
        <v>75</v>
      </c>
      <c r="Y36" s="90" t="s">
        <v>63</v>
      </c>
      <c r="Z36" s="90">
        <f>IF(S36="Asignado",15,0)+IF(T36="Adecuado",15,0)+IF(U36="Oportuna",15,0)+IF(V36="Prevenir",15,IF(V36="Detectar",10,0))+IF(W36="Confiable",15,0)+IF(X36="Se investigan y resuelven oportunamente",15,0)+IF(Y36="Completa",10,IF(Y36="Incompleta",5,0))</f>
        <v>100</v>
      </c>
      <c r="AA36" s="90" t="str">
        <f t="shared" si="6"/>
        <v>Fuerte</v>
      </c>
      <c r="AB36" s="90" t="s">
        <v>141</v>
      </c>
      <c r="AC36" s="21">
        <f>IF(AA36="Fuerte",100,IF(AA36="Moderado",50,0))+IF(AB36="Fuerte",100,IF(AB36="Moderado",50,0))</f>
        <v>200</v>
      </c>
      <c r="AD36" s="112" t="str">
        <f>IF(AND(AA36="Moderado",AB36="Moderado",AC36=100),"Moderado",IF(AC36=200,"Fuerte",IF(OR(AC36=150,),"Moderado","Débil")))</f>
        <v>Fuerte</v>
      </c>
      <c r="AE36" s="445"/>
      <c r="AF36" s="445"/>
      <c r="AG36" s="445"/>
      <c r="AH36" s="445"/>
      <c r="AI36" s="445"/>
      <c r="AJ36" s="445"/>
      <c r="AK36" s="445"/>
      <c r="AL36" s="445"/>
      <c r="AM36" s="93" t="s">
        <v>426</v>
      </c>
      <c r="AN36" s="93" t="s">
        <v>427</v>
      </c>
      <c r="AO36" s="93" t="s">
        <v>25</v>
      </c>
      <c r="AP36" s="84">
        <v>43467</v>
      </c>
      <c r="AQ36" s="84">
        <v>43830</v>
      </c>
      <c r="AR36" s="93" t="s">
        <v>428</v>
      </c>
      <c r="AS36" s="477"/>
      <c r="AT36" s="477"/>
      <c r="AU36" s="93"/>
      <c r="AV36" s="93"/>
      <c r="AW36" s="113"/>
      <c r="AX36" s="86"/>
      <c r="AY36" s="441"/>
      <c r="AZ36" s="96"/>
      <c r="BA36" s="441"/>
      <c r="BB36" s="477"/>
      <c r="BC36" s="477"/>
      <c r="BD36" s="93"/>
      <c r="BE36" s="93"/>
      <c r="BF36" s="113"/>
      <c r="BG36" s="86"/>
      <c r="BH36" s="441"/>
      <c r="BI36" s="441"/>
      <c r="BJ36" s="438"/>
      <c r="BK36" s="477"/>
      <c r="BL36" s="477"/>
      <c r="BM36" s="93"/>
      <c r="BN36" s="93"/>
      <c r="BO36" s="113"/>
      <c r="BP36" s="86"/>
      <c r="BQ36" s="441"/>
      <c r="BR36" s="441"/>
      <c r="BS36" s="441"/>
      <c r="BT36" s="117"/>
      <c r="BU36" s="117"/>
      <c r="BV36" s="117"/>
      <c r="BW36" s="117"/>
      <c r="BX36" s="117"/>
      <c r="BY36" s="117"/>
      <c r="BZ36" s="117"/>
      <c r="CA36" s="117"/>
      <c r="CB36" s="117"/>
      <c r="CC36" s="93"/>
      <c r="CD36" s="93"/>
      <c r="CE36" s="93"/>
      <c r="CF36" s="93"/>
      <c r="CG36" s="93"/>
      <c r="CH36" s="93"/>
      <c r="CI36" s="93"/>
      <c r="CJ36" s="93"/>
      <c r="CK36" s="93"/>
      <c r="CY36" s="441"/>
      <c r="CZ36" s="441"/>
      <c r="DD36" s="441"/>
      <c r="DE36" s="441"/>
      <c r="DF36" s="441"/>
      <c r="DG36" s="448"/>
    </row>
    <row r="37" spans="1:111" ht="99" customHeight="1" x14ac:dyDescent="0.25">
      <c r="A37" s="430" t="s">
        <v>24</v>
      </c>
      <c r="B37" s="430" t="s">
        <v>27</v>
      </c>
      <c r="C37" s="430" t="s">
        <v>27</v>
      </c>
      <c r="D37" s="478" t="s">
        <v>202</v>
      </c>
      <c r="E37" s="430" t="s">
        <v>429</v>
      </c>
      <c r="F37" s="430" t="s">
        <v>430</v>
      </c>
      <c r="L37" s="430" t="s">
        <v>431</v>
      </c>
      <c r="M37" s="430" t="s">
        <v>432</v>
      </c>
      <c r="N37" s="445" t="s">
        <v>10</v>
      </c>
      <c r="O37" s="445" t="s">
        <v>14</v>
      </c>
      <c r="P37" s="445" t="str">
        <f>INDEX([9]Validacion!$C$15:$G$19,'Mapa de Riesgos'!CY37:CY40,'Mapa de Riesgos'!CZ37:CZ40)</f>
        <v>Alta</v>
      </c>
      <c r="Q37" s="93" t="s">
        <v>433</v>
      </c>
      <c r="R37" s="90" t="s">
        <v>158</v>
      </c>
      <c r="S37" s="106" t="s">
        <v>58</v>
      </c>
      <c r="T37" s="90" t="s">
        <v>59</v>
      </c>
      <c r="U37" s="90" t="s">
        <v>60</v>
      </c>
      <c r="V37" s="90" t="s">
        <v>61</v>
      </c>
      <c r="W37" s="90" t="s">
        <v>62</v>
      </c>
      <c r="X37" s="90" t="s">
        <v>75</v>
      </c>
      <c r="Y37" s="90" t="s">
        <v>63</v>
      </c>
      <c r="Z37" s="90">
        <f t="shared" si="0"/>
        <v>100</v>
      </c>
      <c r="AA37" s="90" t="str">
        <f t="shared" si="6"/>
        <v>Fuerte</v>
      </c>
      <c r="AB37" s="90" t="s">
        <v>141</v>
      </c>
      <c r="AC37" s="21">
        <f t="shared" si="2"/>
        <v>200</v>
      </c>
      <c r="AD37" s="112" t="str">
        <f t="shared" si="3"/>
        <v>Fuerte</v>
      </c>
      <c r="AE37" s="447">
        <f>(IF(AD37="Fuerte",100,IF(AD37="Moderado",50,0))+IF(AD38="Fuerte",100,IF(AD38="Moderado",50,0))+IF(AD39="Fuerte",100,IF(AD39="Moderado",50,0))+IF(AD40="Fuerte",100,IF(AD40="Moderado",50,0)))/4</f>
        <v>100</v>
      </c>
      <c r="AF37" s="445" t="str">
        <f>IF(AE37=100,"Fuerte",IF(OR(AE37=99,AE37&gt;=50),"Moderado","Débil"))</f>
        <v>Fuerte</v>
      </c>
      <c r="AG37" s="445" t="s">
        <v>150</v>
      </c>
      <c r="AH37" s="445" t="s">
        <v>152</v>
      </c>
      <c r="AI37" s="445" t="str">
        <f>VLOOKUP(IF(DE37=0,DE37+1,DE37),[9]Validacion!$J$15:$K$19,2,FALSE)</f>
        <v>Rara Vez</v>
      </c>
      <c r="AJ37" s="445" t="str">
        <f>VLOOKUP(IF(DG37=0,DG37+1,DG37),[9]Validacion!$J$23:$K$27,2,FALSE)</f>
        <v>Mayor</v>
      </c>
      <c r="AK37" s="445" t="str">
        <f>INDEX([9]Validacion!$C$15:$G$19,IF(DE37=0,DE37+1,'Mapa de Riesgos'!DE37:DE40),IF(DG37=0,DG37+1,'Mapa de Riesgos'!DG37:DG40))</f>
        <v>Alta</v>
      </c>
      <c r="AL37" s="445" t="s">
        <v>226</v>
      </c>
      <c r="AM37" s="93" t="s">
        <v>434</v>
      </c>
      <c r="AN37" s="93" t="s">
        <v>435</v>
      </c>
      <c r="AO37" s="93" t="s">
        <v>436</v>
      </c>
      <c r="AP37" s="84">
        <v>43467</v>
      </c>
      <c r="AQ37" s="84">
        <v>43830</v>
      </c>
      <c r="AR37" s="93" t="s">
        <v>437</v>
      </c>
      <c r="AS37" s="139"/>
      <c r="AT37" s="139"/>
      <c r="AU37" s="93"/>
      <c r="AV37" s="85"/>
      <c r="AW37" s="119"/>
      <c r="AX37" s="86"/>
      <c r="AY37" s="439"/>
      <c r="AZ37" s="94"/>
      <c r="BA37" s="439"/>
      <c r="BB37" s="139"/>
      <c r="BC37" s="139"/>
      <c r="BD37" s="93"/>
      <c r="BE37" s="85"/>
      <c r="BF37" s="119"/>
      <c r="BG37" s="86"/>
      <c r="BH37" s="439"/>
      <c r="BI37" s="439"/>
      <c r="BJ37" s="139" t="s">
        <v>438</v>
      </c>
      <c r="BK37" s="139"/>
      <c r="BL37" s="139"/>
      <c r="BM37" s="93"/>
      <c r="BN37" s="85"/>
      <c r="BO37" s="119"/>
      <c r="BP37" s="86"/>
      <c r="BQ37" s="439"/>
      <c r="BR37" s="439"/>
      <c r="BS37" s="139"/>
      <c r="BT37" s="139"/>
      <c r="BU37" s="93"/>
      <c r="BV37" s="85"/>
      <c r="BW37" s="119"/>
      <c r="BX37" s="86"/>
      <c r="BY37" s="439"/>
      <c r="BZ37" s="439"/>
      <c r="CA37" s="117"/>
      <c r="CB37" s="117"/>
      <c r="CC37" s="93"/>
      <c r="CD37" s="93"/>
      <c r="CE37" s="93"/>
      <c r="CF37" s="93"/>
      <c r="CG37" s="93"/>
      <c r="CH37" s="93"/>
      <c r="CI37" s="93"/>
      <c r="CJ37" s="93"/>
      <c r="CK37" s="93"/>
      <c r="CY37" s="439">
        <f>VLOOKUP(N37,[9]Validacion!$I$15:$M$19,2,FALSE)</f>
        <v>2</v>
      </c>
      <c r="CZ37" s="439">
        <f>VLOOKUP(O37,[9]Validacion!$I$23:$J$27,2,FALSE)</f>
        <v>4</v>
      </c>
      <c r="DD37" s="439">
        <f>VLOOKUP($N37,[9]Validacion!$I$15:$M$19,2,FALSE)</f>
        <v>2</v>
      </c>
      <c r="DE37" s="439">
        <f>IF(AF37="Fuerte",DD37-2,IF(AND(AF37="Moderado",AG37="Directamente",AH37="Directamente"),DD37-1,IF(AND(AF37="Moderado",AG37="No Disminuye",AH37="Directamente"),DD37,IF(AND(AF37="Moderado",AG37="Directamente",AH37="No Disminuye"),DD37-1,DD37))))</f>
        <v>0</v>
      </c>
      <c r="DF37" s="439">
        <f>VLOOKUP($O37,[9]Validacion!$I$23:$J$27,2,FALSE)</f>
        <v>4</v>
      </c>
      <c r="DG37" s="448">
        <f>IF(AF37="Fuerte",DF37,IF(AND(AF37="Moderado",AG37="Directamente",AH37="Directamente"),DF37-1,IF(AND(AF37="Moderado",AG37="No Disminuye",AH37="Directamente"),DF37-1,IF(AND(AF37="Moderado",AG37="Directamente",AH37="No Disminuye"),DF37,DF37))))</f>
        <v>4</v>
      </c>
    </row>
    <row r="38" spans="1:111" ht="107.25" customHeight="1" x14ac:dyDescent="0.25">
      <c r="A38" s="430"/>
      <c r="B38" s="430"/>
      <c r="C38" s="430"/>
      <c r="D38" s="478"/>
      <c r="E38" s="430"/>
      <c r="F38" s="430"/>
      <c r="L38" s="430"/>
      <c r="M38" s="430"/>
      <c r="N38" s="445"/>
      <c r="O38" s="445"/>
      <c r="P38" s="445"/>
      <c r="Q38" s="93" t="s">
        <v>439</v>
      </c>
      <c r="R38" s="90" t="s">
        <v>158</v>
      </c>
      <c r="S38" s="106" t="s">
        <v>58</v>
      </c>
      <c r="T38" s="90" t="s">
        <v>59</v>
      </c>
      <c r="U38" s="90" t="s">
        <v>60</v>
      </c>
      <c r="V38" s="90" t="s">
        <v>61</v>
      </c>
      <c r="W38" s="90" t="s">
        <v>62</v>
      </c>
      <c r="X38" s="90" t="s">
        <v>75</v>
      </c>
      <c r="Y38" s="90" t="s">
        <v>63</v>
      </c>
      <c r="Z38" s="90">
        <f t="shared" si="0"/>
        <v>100</v>
      </c>
      <c r="AA38" s="90" t="str">
        <f t="shared" si="6"/>
        <v>Fuerte</v>
      </c>
      <c r="AB38" s="90" t="s">
        <v>141</v>
      </c>
      <c r="AC38" s="21">
        <f t="shared" si="2"/>
        <v>200</v>
      </c>
      <c r="AD38" s="112" t="str">
        <f t="shared" si="3"/>
        <v>Fuerte</v>
      </c>
      <c r="AE38" s="447"/>
      <c r="AF38" s="445"/>
      <c r="AG38" s="445"/>
      <c r="AH38" s="445"/>
      <c r="AI38" s="445"/>
      <c r="AJ38" s="445"/>
      <c r="AK38" s="445"/>
      <c r="AL38" s="445"/>
      <c r="AM38" s="93" t="s">
        <v>440</v>
      </c>
      <c r="AN38" s="93" t="s">
        <v>441</v>
      </c>
      <c r="AO38" s="93" t="s">
        <v>436</v>
      </c>
      <c r="AP38" s="84">
        <v>43467</v>
      </c>
      <c r="AQ38" s="84">
        <v>43830</v>
      </c>
      <c r="AR38" s="93" t="s">
        <v>442</v>
      </c>
      <c r="AS38" s="139"/>
      <c r="AT38" s="139"/>
      <c r="AU38" s="442"/>
      <c r="AV38" s="433"/>
      <c r="AW38" s="479"/>
      <c r="AX38" s="455"/>
      <c r="AY38" s="440"/>
      <c r="AZ38" s="95"/>
      <c r="BA38" s="440"/>
      <c r="BB38" s="139"/>
      <c r="BC38" s="139"/>
      <c r="BD38" s="442"/>
      <c r="BE38" s="433"/>
      <c r="BF38" s="479"/>
      <c r="BG38" s="455"/>
      <c r="BH38" s="440"/>
      <c r="BI38" s="440"/>
      <c r="BJ38" s="476" t="s">
        <v>443</v>
      </c>
      <c r="BK38" s="139"/>
      <c r="BL38" s="139"/>
      <c r="BM38" s="442"/>
      <c r="BN38" s="433"/>
      <c r="BO38" s="479"/>
      <c r="BP38" s="455"/>
      <c r="BQ38" s="440"/>
      <c r="BR38" s="440"/>
      <c r="BS38" s="476"/>
      <c r="BT38" s="139"/>
      <c r="BU38" s="442"/>
      <c r="BV38" s="433"/>
      <c r="BW38" s="479"/>
      <c r="BX38" s="455"/>
      <c r="BY38" s="440"/>
      <c r="BZ38" s="440"/>
      <c r="CA38" s="117"/>
      <c r="CB38" s="117"/>
      <c r="CC38" s="93"/>
      <c r="CD38" s="93"/>
      <c r="CE38" s="93"/>
      <c r="CF38" s="93"/>
      <c r="CG38" s="93"/>
      <c r="CH38" s="93"/>
      <c r="CI38" s="93"/>
      <c r="CJ38" s="93"/>
      <c r="CK38" s="93"/>
      <c r="CY38" s="440"/>
      <c r="CZ38" s="440"/>
      <c r="DD38" s="440"/>
      <c r="DE38" s="440"/>
      <c r="DF38" s="440"/>
      <c r="DG38" s="448"/>
    </row>
    <row r="39" spans="1:111" ht="105" customHeight="1" x14ac:dyDescent="0.25">
      <c r="A39" s="430"/>
      <c r="B39" s="430"/>
      <c r="C39" s="430"/>
      <c r="D39" s="478"/>
      <c r="E39" s="430"/>
      <c r="F39" s="430"/>
      <c r="L39" s="430"/>
      <c r="M39" s="430"/>
      <c r="N39" s="445"/>
      <c r="O39" s="445"/>
      <c r="P39" s="445"/>
      <c r="Q39" s="93" t="s">
        <v>444</v>
      </c>
      <c r="R39" s="90" t="s">
        <v>158</v>
      </c>
      <c r="S39" s="106" t="s">
        <v>58</v>
      </c>
      <c r="T39" s="90" t="s">
        <v>59</v>
      </c>
      <c r="U39" s="90" t="s">
        <v>60</v>
      </c>
      <c r="V39" s="90" t="s">
        <v>61</v>
      </c>
      <c r="W39" s="90" t="s">
        <v>62</v>
      </c>
      <c r="X39" s="90" t="s">
        <v>75</v>
      </c>
      <c r="Y39" s="90" t="s">
        <v>63</v>
      </c>
      <c r="Z39" s="90">
        <f t="shared" si="0"/>
        <v>100</v>
      </c>
      <c r="AA39" s="90" t="str">
        <f t="shared" si="6"/>
        <v>Fuerte</v>
      </c>
      <c r="AB39" s="90" t="s">
        <v>141</v>
      </c>
      <c r="AC39" s="21">
        <f t="shared" si="2"/>
        <v>200</v>
      </c>
      <c r="AD39" s="112" t="str">
        <f t="shared" si="3"/>
        <v>Fuerte</v>
      </c>
      <c r="AE39" s="447"/>
      <c r="AF39" s="445"/>
      <c r="AG39" s="445"/>
      <c r="AH39" s="445"/>
      <c r="AI39" s="445"/>
      <c r="AJ39" s="445"/>
      <c r="AK39" s="445"/>
      <c r="AL39" s="445"/>
      <c r="AM39" s="93" t="s">
        <v>445</v>
      </c>
      <c r="AN39" s="93" t="s">
        <v>446</v>
      </c>
      <c r="AO39" s="93" t="s">
        <v>436</v>
      </c>
      <c r="AP39" s="84">
        <v>43467</v>
      </c>
      <c r="AQ39" s="84">
        <v>43830</v>
      </c>
      <c r="AR39" s="93" t="s">
        <v>447</v>
      </c>
      <c r="AS39" s="139"/>
      <c r="AT39" s="139"/>
      <c r="AU39" s="443"/>
      <c r="AV39" s="434"/>
      <c r="AW39" s="480"/>
      <c r="AX39" s="482"/>
      <c r="AY39" s="440"/>
      <c r="AZ39" s="95"/>
      <c r="BA39" s="440"/>
      <c r="BB39" s="139"/>
      <c r="BC39" s="139"/>
      <c r="BD39" s="443"/>
      <c r="BE39" s="434"/>
      <c r="BF39" s="480"/>
      <c r="BG39" s="482"/>
      <c r="BH39" s="440"/>
      <c r="BI39" s="440"/>
      <c r="BJ39" s="483"/>
      <c r="BK39" s="139"/>
      <c r="BL39" s="139"/>
      <c r="BM39" s="443"/>
      <c r="BN39" s="434"/>
      <c r="BO39" s="480"/>
      <c r="BP39" s="482"/>
      <c r="BQ39" s="440"/>
      <c r="BR39" s="440"/>
      <c r="BS39" s="483"/>
      <c r="BT39" s="139"/>
      <c r="BU39" s="443"/>
      <c r="BV39" s="434"/>
      <c r="BW39" s="480"/>
      <c r="BX39" s="482"/>
      <c r="BY39" s="440"/>
      <c r="BZ39" s="440"/>
      <c r="CA39" s="117"/>
      <c r="CB39" s="117"/>
      <c r="CC39" s="93"/>
      <c r="CD39" s="93"/>
      <c r="CE39" s="93"/>
      <c r="CF39" s="93"/>
      <c r="CG39" s="93"/>
      <c r="CH39" s="93"/>
      <c r="CI39" s="93"/>
      <c r="CJ39" s="93"/>
      <c r="CK39" s="93"/>
      <c r="CY39" s="440"/>
      <c r="CZ39" s="440"/>
      <c r="DD39" s="440"/>
      <c r="DE39" s="440"/>
      <c r="DF39" s="440"/>
      <c r="DG39" s="448"/>
    </row>
    <row r="40" spans="1:111" ht="93.75" customHeight="1" x14ac:dyDescent="0.25">
      <c r="A40" s="430"/>
      <c r="B40" s="430"/>
      <c r="C40" s="430"/>
      <c r="D40" s="478"/>
      <c r="E40" s="430"/>
      <c r="F40" s="430"/>
      <c r="L40" s="430"/>
      <c r="M40" s="430"/>
      <c r="N40" s="445"/>
      <c r="O40" s="445"/>
      <c r="P40" s="445"/>
      <c r="Q40" s="93" t="s">
        <v>448</v>
      </c>
      <c r="R40" s="90" t="s">
        <v>158</v>
      </c>
      <c r="S40" s="106" t="s">
        <v>58</v>
      </c>
      <c r="T40" s="90" t="s">
        <v>59</v>
      </c>
      <c r="U40" s="90" t="s">
        <v>60</v>
      </c>
      <c r="V40" s="90" t="s">
        <v>61</v>
      </c>
      <c r="W40" s="90" t="s">
        <v>62</v>
      </c>
      <c r="X40" s="90" t="s">
        <v>75</v>
      </c>
      <c r="Y40" s="90" t="s">
        <v>63</v>
      </c>
      <c r="Z40" s="90">
        <f t="shared" si="0"/>
        <v>100</v>
      </c>
      <c r="AA40" s="90" t="str">
        <f t="shared" si="6"/>
        <v>Fuerte</v>
      </c>
      <c r="AB40" s="90" t="s">
        <v>141</v>
      </c>
      <c r="AC40" s="21">
        <f t="shared" si="2"/>
        <v>200</v>
      </c>
      <c r="AD40" s="112" t="str">
        <f t="shared" si="3"/>
        <v>Fuerte</v>
      </c>
      <c r="AE40" s="447"/>
      <c r="AF40" s="445"/>
      <c r="AG40" s="445"/>
      <c r="AH40" s="445"/>
      <c r="AI40" s="445"/>
      <c r="AJ40" s="445"/>
      <c r="AK40" s="445"/>
      <c r="AL40" s="445"/>
      <c r="AM40" s="140" t="s">
        <v>449</v>
      </c>
      <c r="AN40" s="93" t="s">
        <v>450</v>
      </c>
      <c r="AO40" s="93" t="s">
        <v>436</v>
      </c>
      <c r="AP40" s="84">
        <v>43467</v>
      </c>
      <c r="AQ40" s="84">
        <v>43830</v>
      </c>
      <c r="AR40" s="93" t="s">
        <v>451</v>
      </c>
      <c r="AS40" s="139"/>
      <c r="AT40" s="139"/>
      <c r="AU40" s="444"/>
      <c r="AV40" s="435"/>
      <c r="AW40" s="481"/>
      <c r="AX40" s="456"/>
      <c r="AY40" s="441"/>
      <c r="AZ40" s="96"/>
      <c r="BA40" s="441"/>
      <c r="BB40" s="139"/>
      <c r="BC40" s="139"/>
      <c r="BD40" s="444"/>
      <c r="BE40" s="435"/>
      <c r="BF40" s="481"/>
      <c r="BG40" s="456"/>
      <c r="BH40" s="441"/>
      <c r="BI40" s="441"/>
      <c r="BJ40" s="477"/>
      <c r="BK40" s="139"/>
      <c r="BL40" s="139"/>
      <c r="BM40" s="444"/>
      <c r="BN40" s="435"/>
      <c r="BO40" s="481"/>
      <c r="BP40" s="456"/>
      <c r="BQ40" s="441"/>
      <c r="BR40" s="441"/>
      <c r="BS40" s="477"/>
      <c r="BT40" s="139"/>
      <c r="BU40" s="444"/>
      <c r="BV40" s="435"/>
      <c r="BW40" s="481"/>
      <c r="BX40" s="456"/>
      <c r="BY40" s="441"/>
      <c r="BZ40" s="441"/>
      <c r="CA40" s="117"/>
      <c r="CB40" s="117"/>
      <c r="CC40" s="93"/>
      <c r="CD40" s="93"/>
      <c r="CE40" s="93"/>
      <c r="CF40" s="93"/>
      <c r="CG40" s="93"/>
      <c r="CH40" s="93"/>
      <c r="CI40" s="93"/>
      <c r="CJ40" s="93"/>
      <c r="CK40" s="93"/>
      <c r="CY40" s="441"/>
      <c r="CZ40" s="441"/>
      <c r="DD40" s="440"/>
      <c r="DE40" s="440"/>
      <c r="DF40" s="440"/>
      <c r="DG40" s="448"/>
    </row>
    <row r="41" spans="1:111" ht="81.75" customHeight="1" x14ac:dyDescent="0.25">
      <c r="A41" s="430" t="s">
        <v>24</v>
      </c>
      <c r="B41" s="430" t="s">
        <v>27</v>
      </c>
      <c r="C41" s="430" t="s">
        <v>27</v>
      </c>
      <c r="D41" s="478" t="s">
        <v>203</v>
      </c>
      <c r="E41" s="430" t="s">
        <v>429</v>
      </c>
      <c r="F41" s="430" t="s">
        <v>452</v>
      </c>
      <c r="L41" s="430" t="s">
        <v>453</v>
      </c>
      <c r="M41" s="430" t="s">
        <v>454</v>
      </c>
      <c r="N41" s="445" t="s">
        <v>10</v>
      </c>
      <c r="O41" s="445" t="s">
        <v>14</v>
      </c>
      <c r="P41" s="445" t="str">
        <f>INDEX([9]Validacion!$C$15:$G$19,'Mapa de Riesgos'!CY41:CY43,'Mapa de Riesgos'!CZ41:CZ43)</f>
        <v>Alta</v>
      </c>
      <c r="Q41" s="93" t="s">
        <v>455</v>
      </c>
      <c r="R41" s="90" t="s">
        <v>158</v>
      </c>
      <c r="S41" s="106" t="s">
        <v>58</v>
      </c>
      <c r="T41" s="90" t="s">
        <v>59</v>
      </c>
      <c r="U41" s="90" t="s">
        <v>60</v>
      </c>
      <c r="V41" s="90" t="s">
        <v>61</v>
      </c>
      <c r="W41" s="90" t="s">
        <v>62</v>
      </c>
      <c r="X41" s="90" t="s">
        <v>75</v>
      </c>
      <c r="Y41" s="90" t="s">
        <v>63</v>
      </c>
      <c r="Z41" s="90">
        <f t="shared" si="0"/>
        <v>100</v>
      </c>
      <c r="AA41" s="90" t="str">
        <f t="shared" si="6"/>
        <v>Fuerte</v>
      </c>
      <c r="AB41" s="90" t="s">
        <v>141</v>
      </c>
      <c r="AC41" s="21">
        <f t="shared" si="2"/>
        <v>200</v>
      </c>
      <c r="AD41" s="112" t="str">
        <f t="shared" si="3"/>
        <v>Fuerte</v>
      </c>
      <c r="AE41" s="447">
        <f>(IF(AD41="Fuerte",100,IF(AD41="Moderado",50,0))+IF(AD42="Fuerte",100,IF(AD42="Moderado",50,0))+IF(AD43="Fuerte",100,IF(AD43="Moderado",50,0)))/3</f>
        <v>100</v>
      </c>
      <c r="AF41" s="445" t="str">
        <f>IF(AE41=100,"Fuerte",IF(OR(AE41=99,AE41&gt;=50),"Moderado","Débil"))</f>
        <v>Fuerte</v>
      </c>
      <c r="AG41" s="445" t="s">
        <v>150</v>
      </c>
      <c r="AH41" s="445" t="s">
        <v>152</v>
      </c>
      <c r="AI41" s="445" t="str">
        <f>VLOOKUP(IF(DE41=0,DE41+1,DE41),[9]Validacion!$J$15:$K$19,2,FALSE)</f>
        <v>Rara Vez</v>
      </c>
      <c r="AJ41" s="445" t="str">
        <f>VLOOKUP(IF(DG41=0,DG41+1,DG41),[9]Validacion!$J$23:$K$27,2,FALSE)</f>
        <v>Mayor</v>
      </c>
      <c r="AK41" s="445" t="str">
        <f>INDEX([9]Validacion!$C$15:$G$19,IF(DE41=0,DE41+1,'Mapa de Riesgos'!DE41:DE43),IF(DG41=0,DG41+1,'Mapa de Riesgos'!DG41:DG43))</f>
        <v>Alta</v>
      </c>
      <c r="AL41" s="445" t="s">
        <v>226</v>
      </c>
      <c r="AM41" s="93" t="s">
        <v>456</v>
      </c>
      <c r="AN41" s="93" t="s">
        <v>457</v>
      </c>
      <c r="AO41" s="93" t="s">
        <v>458</v>
      </c>
      <c r="AP41" s="84">
        <v>43467</v>
      </c>
      <c r="AQ41" s="84">
        <v>43830</v>
      </c>
      <c r="AR41" s="93" t="s">
        <v>459</v>
      </c>
      <c r="AS41" s="139"/>
      <c r="AT41" s="139"/>
      <c r="AU41" s="93"/>
      <c r="AV41" s="93"/>
      <c r="AW41" s="141"/>
      <c r="AX41" s="86"/>
      <c r="AY41" s="439"/>
      <c r="AZ41" s="94"/>
      <c r="BA41" s="439"/>
      <c r="BB41" s="20"/>
      <c r="BC41" s="20"/>
      <c r="BD41" s="93"/>
      <c r="BE41" s="121"/>
      <c r="BF41" s="142"/>
      <c r="BG41" s="143"/>
      <c r="BH41" s="439"/>
      <c r="BI41" s="439"/>
      <c r="BJ41" s="436"/>
      <c r="BK41" s="20"/>
      <c r="BL41" s="20"/>
      <c r="BM41" s="93"/>
      <c r="BN41" s="121"/>
      <c r="BO41" s="142"/>
      <c r="BP41" s="86"/>
      <c r="BQ41" s="439"/>
      <c r="BR41" s="439"/>
      <c r="BS41" s="117"/>
      <c r="BT41" s="117"/>
      <c r="BU41" s="117"/>
      <c r="BV41" s="117"/>
      <c r="BW41" s="117"/>
      <c r="BX41" s="117"/>
      <c r="BY41" s="117"/>
      <c r="BZ41" s="117"/>
      <c r="CA41" s="117"/>
      <c r="CB41" s="117"/>
      <c r="CC41" s="93"/>
      <c r="CD41" s="93"/>
      <c r="CE41" s="93"/>
      <c r="CF41" s="93"/>
      <c r="CG41" s="93"/>
      <c r="CH41" s="93"/>
      <c r="CI41" s="93"/>
      <c r="CJ41" s="93"/>
      <c r="CK41" s="93"/>
      <c r="CY41" s="439">
        <f>VLOOKUP(N41,[9]Validacion!$I$15:$M$19,2,FALSE)</f>
        <v>2</v>
      </c>
      <c r="CZ41" s="439">
        <f>VLOOKUP(O41,[9]Validacion!$I$23:$J$27,2,FALSE)</f>
        <v>4</v>
      </c>
      <c r="DD41" s="439">
        <f>VLOOKUP($N41,[9]Validacion!$I$15:$M$19,2,FALSE)</f>
        <v>2</v>
      </c>
      <c r="DE41" s="439">
        <f>IF(AF41="Fuerte",DD41-2,IF(AND(AF41="Moderado",AG41="Directamente",AH41="Directamente"),DD41-1,IF(AND(AF41="Moderado",AG41="No Disminuye",AH41="Directamente"),DD41,IF(AND(AF41="Moderado",AG41="Directamente",AH41="No Disminuye"),DD41-1,DD41))))</f>
        <v>0</v>
      </c>
      <c r="DF41" s="439">
        <f>VLOOKUP($O41,[9]Validacion!$I$23:$J$27,2,FALSE)</f>
        <v>4</v>
      </c>
      <c r="DG41" s="448">
        <f>IF(AF41="Fuerte",DF41,IF(AND(AF41="Moderado",AG41="Directamente",AH41="Directamente"),DF41-1,IF(AND(AF41="Moderado",AG41="No Disminuye",AH41="Directamente"),DF41-1,IF(AND(AF41="Moderado",AG41="Directamente",AH41="No Disminuye"),DF41,DF41))))</f>
        <v>4</v>
      </c>
    </row>
    <row r="42" spans="1:111" ht="70.5" customHeight="1" x14ac:dyDescent="0.25">
      <c r="A42" s="430"/>
      <c r="B42" s="430"/>
      <c r="C42" s="430"/>
      <c r="D42" s="478"/>
      <c r="E42" s="430"/>
      <c r="F42" s="430"/>
      <c r="L42" s="430"/>
      <c r="M42" s="430"/>
      <c r="N42" s="445"/>
      <c r="O42" s="445"/>
      <c r="P42" s="445"/>
      <c r="Q42" s="93" t="s">
        <v>460</v>
      </c>
      <c r="R42" s="90" t="s">
        <v>158</v>
      </c>
      <c r="S42" s="106" t="s">
        <v>58</v>
      </c>
      <c r="T42" s="90" t="s">
        <v>59</v>
      </c>
      <c r="U42" s="90" t="s">
        <v>60</v>
      </c>
      <c r="V42" s="90" t="s">
        <v>61</v>
      </c>
      <c r="W42" s="90" t="s">
        <v>62</v>
      </c>
      <c r="X42" s="90" t="s">
        <v>75</v>
      </c>
      <c r="Y42" s="90" t="s">
        <v>63</v>
      </c>
      <c r="Z42" s="90">
        <f t="shared" si="0"/>
        <v>100</v>
      </c>
      <c r="AA42" s="90" t="str">
        <f t="shared" si="6"/>
        <v>Fuerte</v>
      </c>
      <c r="AB42" s="90" t="s">
        <v>141</v>
      </c>
      <c r="AC42" s="21">
        <f t="shared" si="2"/>
        <v>200</v>
      </c>
      <c r="AD42" s="112" t="str">
        <f t="shared" si="3"/>
        <v>Fuerte</v>
      </c>
      <c r="AE42" s="447"/>
      <c r="AF42" s="445"/>
      <c r="AG42" s="445"/>
      <c r="AH42" s="445"/>
      <c r="AI42" s="445"/>
      <c r="AJ42" s="445"/>
      <c r="AK42" s="445"/>
      <c r="AL42" s="445"/>
      <c r="AM42" s="93" t="s">
        <v>461</v>
      </c>
      <c r="AN42" s="93" t="s">
        <v>462</v>
      </c>
      <c r="AO42" s="93" t="s">
        <v>458</v>
      </c>
      <c r="AP42" s="84">
        <v>43467</v>
      </c>
      <c r="AQ42" s="84">
        <v>43830</v>
      </c>
      <c r="AR42" s="93" t="s">
        <v>348</v>
      </c>
      <c r="AS42" s="139"/>
      <c r="AT42" s="139"/>
      <c r="AU42" s="93"/>
      <c r="AV42" s="93"/>
      <c r="AW42" s="141"/>
      <c r="AX42" s="86"/>
      <c r="AY42" s="440"/>
      <c r="AZ42" s="95"/>
      <c r="BA42" s="440"/>
      <c r="BB42" s="93"/>
      <c r="BC42" s="93"/>
      <c r="BD42" s="117"/>
      <c r="BE42" s="117"/>
      <c r="BF42" s="144"/>
      <c r="BG42" s="143"/>
      <c r="BH42" s="440"/>
      <c r="BI42" s="440"/>
      <c r="BJ42" s="437"/>
      <c r="BK42" s="93"/>
      <c r="BL42" s="93"/>
      <c r="BM42" s="117"/>
      <c r="BN42" s="117"/>
      <c r="BO42" s="117"/>
      <c r="BP42" s="117"/>
      <c r="BQ42" s="440"/>
      <c r="BR42" s="440"/>
      <c r="BS42" s="117"/>
      <c r="BT42" s="117"/>
      <c r="BU42" s="117"/>
      <c r="BV42" s="117"/>
      <c r="BW42" s="117"/>
      <c r="BX42" s="117"/>
      <c r="BY42" s="117"/>
      <c r="BZ42" s="117"/>
      <c r="CA42" s="117"/>
      <c r="CB42" s="117"/>
      <c r="CC42" s="93"/>
      <c r="CD42" s="93"/>
      <c r="CE42" s="93"/>
      <c r="CF42" s="93"/>
      <c r="CG42" s="93"/>
      <c r="CH42" s="93"/>
      <c r="CI42" s="93"/>
      <c r="CJ42" s="93"/>
      <c r="CK42" s="93"/>
      <c r="CY42" s="440"/>
      <c r="CZ42" s="440"/>
      <c r="DD42" s="440"/>
      <c r="DE42" s="440"/>
      <c r="DF42" s="440"/>
      <c r="DG42" s="448"/>
    </row>
    <row r="43" spans="1:111" ht="84.75" customHeight="1" x14ac:dyDescent="0.25">
      <c r="A43" s="430"/>
      <c r="B43" s="430"/>
      <c r="C43" s="430"/>
      <c r="D43" s="478"/>
      <c r="E43" s="430"/>
      <c r="F43" s="430"/>
      <c r="L43" s="430"/>
      <c r="M43" s="430"/>
      <c r="N43" s="445"/>
      <c r="O43" s="445"/>
      <c r="P43" s="445"/>
      <c r="Q43" s="93" t="s">
        <v>463</v>
      </c>
      <c r="R43" s="90" t="s">
        <v>158</v>
      </c>
      <c r="S43" s="106" t="s">
        <v>58</v>
      </c>
      <c r="T43" s="90" t="s">
        <v>59</v>
      </c>
      <c r="U43" s="90" t="s">
        <v>60</v>
      </c>
      <c r="V43" s="90" t="s">
        <v>61</v>
      </c>
      <c r="W43" s="90" t="s">
        <v>62</v>
      </c>
      <c r="X43" s="90" t="s">
        <v>75</v>
      </c>
      <c r="Y43" s="90" t="s">
        <v>63</v>
      </c>
      <c r="Z43" s="90">
        <f t="shared" si="0"/>
        <v>100</v>
      </c>
      <c r="AA43" s="90" t="str">
        <f t="shared" si="6"/>
        <v>Fuerte</v>
      </c>
      <c r="AB43" s="90" t="s">
        <v>141</v>
      </c>
      <c r="AC43" s="21">
        <f t="shared" si="2"/>
        <v>200</v>
      </c>
      <c r="AD43" s="112" t="str">
        <f t="shared" si="3"/>
        <v>Fuerte</v>
      </c>
      <c r="AE43" s="447"/>
      <c r="AF43" s="445"/>
      <c r="AG43" s="445"/>
      <c r="AH43" s="445"/>
      <c r="AI43" s="445"/>
      <c r="AJ43" s="445"/>
      <c r="AK43" s="445"/>
      <c r="AL43" s="445"/>
      <c r="AM43" s="93" t="s">
        <v>464</v>
      </c>
      <c r="AN43" s="93" t="s">
        <v>465</v>
      </c>
      <c r="AO43" s="93" t="s">
        <v>458</v>
      </c>
      <c r="AP43" s="84">
        <v>43467</v>
      </c>
      <c r="AQ43" s="84">
        <v>43830</v>
      </c>
      <c r="AR43" s="93" t="s">
        <v>466</v>
      </c>
      <c r="AS43" s="139"/>
      <c r="AT43" s="139"/>
      <c r="AU43" s="93"/>
      <c r="AV43" s="93"/>
      <c r="AW43" s="119"/>
      <c r="AX43" s="86"/>
      <c r="AY43" s="441"/>
      <c r="AZ43" s="96"/>
      <c r="BA43" s="441"/>
      <c r="BB43" s="139"/>
      <c r="BC43" s="139"/>
      <c r="BD43" s="93"/>
      <c r="BE43" s="93"/>
      <c r="BF43" s="145"/>
      <c r="BG43" s="143"/>
      <c r="BH43" s="441"/>
      <c r="BI43" s="441"/>
      <c r="BJ43" s="438"/>
      <c r="BK43" s="139"/>
      <c r="BL43" s="139"/>
      <c r="BM43" s="93"/>
      <c r="BN43" s="93"/>
      <c r="BO43" s="145"/>
      <c r="BP43" s="143"/>
      <c r="BQ43" s="441"/>
      <c r="BR43" s="441"/>
      <c r="BS43" s="93"/>
      <c r="BT43" s="117"/>
      <c r="BU43" s="117"/>
      <c r="BV43" s="117"/>
      <c r="BW43" s="117"/>
      <c r="BX43" s="117"/>
      <c r="BY43" s="117"/>
      <c r="BZ43" s="117"/>
      <c r="CA43" s="117"/>
      <c r="CB43" s="117"/>
      <c r="CC43" s="93"/>
      <c r="CD43" s="93"/>
      <c r="CE43" s="93"/>
      <c r="CF43" s="93"/>
      <c r="CG43" s="93"/>
      <c r="CH43" s="93"/>
      <c r="CI43" s="93"/>
      <c r="CJ43" s="93"/>
      <c r="CK43" s="93"/>
      <c r="CY43" s="441"/>
      <c r="CZ43" s="441"/>
      <c r="DD43" s="440"/>
      <c r="DE43" s="440"/>
      <c r="DF43" s="440"/>
      <c r="DG43" s="448"/>
    </row>
    <row r="44" spans="1:111" ht="133.5" customHeight="1" x14ac:dyDescent="0.25">
      <c r="A44" s="430" t="s">
        <v>24</v>
      </c>
      <c r="B44" s="430" t="s">
        <v>27</v>
      </c>
      <c r="C44" s="430" t="s">
        <v>27</v>
      </c>
      <c r="D44" s="478" t="s">
        <v>204</v>
      </c>
      <c r="E44" s="430" t="s">
        <v>429</v>
      </c>
      <c r="F44" s="430" t="s">
        <v>467</v>
      </c>
      <c r="L44" s="430" t="s">
        <v>468</v>
      </c>
      <c r="M44" s="430" t="s">
        <v>469</v>
      </c>
      <c r="N44" s="445" t="s">
        <v>11</v>
      </c>
      <c r="O44" s="445" t="s">
        <v>14</v>
      </c>
      <c r="P44" s="445" t="str">
        <f>INDEX([9]Validacion!$C$15:$G$19,'Mapa de Riesgos'!CY44:CY45,'Mapa de Riesgos'!CZ44:CZ45)</f>
        <v>Alta</v>
      </c>
      <c r="Q44" s="93" t="s">
        <v>470</v>
      </c>
      <c r="R44" s="90" t="s">
        <v>158</v>
      </c>
      <c r="S44" s="106" t="s">
        <v>58</v>
      </c>
      <c r="T44" s="90" t="s">
        <v>59</v>
      </c>
      <c r="U44" s="90" t="s">
        <v>60</v>
      </c>
      <c r="V44" s="90" t="s">
        <v>61</v>
      </c>
      <c r="W44" s="90" t="s">
        <v>62</v>
      </c>
      <c r="X44" s="90" t="s">
        <v>75</v>
      </c>
      <c r="Y44" s="90" t="s">
        <v>63</v>
      </c>
      <c r="Z44" s="90">
        <f t="shared" si="0"/>
        <v>100</v>
      </c>
      <c r="AA44" s="90" t="str">
        <f t="shared" si="6"/>
        <v>Fuerte</v>
      </c>
      <c r="AB44" s="90" t="s">
        <v>141</v>
      </c>
      <c r="AC44" s="21">
        <f t="shared" si="2"/>
        <v>200</v>
      </c>
      <c r="AD44" s="112" t="str">
        <f t="shared" si="3"/>
        <v>Fuerte</v>
      </c>
      <c r="AE44" s="445">
        <f>(IF(AD44="Fuerte",100,IF(AD44="Moderado",50,0))+IF(AD45="Fuerte",100,IF(AD45="Moderado",50,0)))/2</f>
        <v>100</v>
      </c>
      <c r="AF44" s="445" t="str">
        <f>IF(AE44=100,"Fuerte",IF(OR(AE44=99,AE44&gt;=50),"Moderado","Débil"))</f>
        <v>Fuerte</v>
      </c>
      <c r="AG44" s="445" t="s">
        <v>150</v>
      </c>
      <c r="AH44" s="445" t="s">
        <v>152</v>
      </c>
      <c r="AI44" s="445" t="str">
        <f>VLOOKUP(IF(DE44=0,DE44+1,IF(DE44=-1,DE44+2,DE44)),[9]Validacion!$J$15:$K$19,2,FALSE)</f>
        <v>Rara Vez</v>
      </c>
      <c r="AJ44" s="445" t="str">
        <f>VLOOKUP(IF(DG44=0,DG44+1,DG44),[9]Validacion!$J$23:$K$27,2,FALSE)</f>
        <v>Mayor</v>
      </c>
      <c r="AK44" s="445" t="str">
        <f>INDEX([9]Validacion!$C$15:$G$19,IF(DE44=0,DE44+1,IF(DE44=-1,DE44+2,'Mapa de Riesgos'!DE44:DE45)),IF(DG44=0,DG44+1,'Mapa de Riesgos'!DG44:DG45))</f>
        <v>Alta</v>
      </c>
      <c r="AL44" s="445" t="s">
        <v>226</v>
      </c>
      <c r="AM44" s="85" t="s">
        <v>471</v>
      </c>
      <c r="AN44" s="93" t="s">
        <v>472</v>
      </c>
      <c r="AO44" s="93" t="s">
        <v>473</v>
      </c>
      <c r="AP44" s="84">
        <v>43467</v>
      </c>
      <c r="AQ44" s="84">
        <v>43830</v>
      </c>
      <c r="AR44" s="93" t="s">
        <v>474</v>
      </c>
      <c r="AS44" s="476"/>
      <c r="AT44" s="476"/>
      <c r="AU44" s="93"/>
      <c r="AV44" s="93"/>
      <c r="AW44" s="119"/>
      <c r="AX44" s="86"/>
      <c r="AY44" s="439"/>
      <c r="AZ44" s="94"/>
      <c r="BA44" s="439"/>
      <c r="BB44" s="476"/>
      <c r="BC44" s="476"/>
      <c r="BD44" s="93"/>
      <c r="BE44" s="93"/>
      <c r="BF44" s="119"/>
      <c r="BG44" s="143"/>
      <c r="BH44" s="439"/>
      <c r="BI44" s="439"/>
      <c r="BJ44" s="93" t="s">
        <v>475</v>
      </c>
      <c r="BK44" s="476"/>
      <c r="BL44" s="476"/>
      <c r="BM44" s="93"/>
      <c r="BN44" s="93"/>
      <c r="BO44" s="119"/>
      <c r="BP44" s="143"/>
      <c r="BQ44" s="439"/>
      <c r="BR44" s="439"/>
      <c r="BS44" s="93"/>
      <c r="BT44" s="117"/>
      <c r="BU44" s="117"/>
      <c r="BV44" s="117"/>
      <c r="BW44" s="117"/>
      <c r="BX44" s="117"/>
      <c r="BY44" s="117"/>
      <c r="BZ44" s="117"/>
      <c r="CA44" s="117"/>
      <c r="CB44" s="117"/>
      <c r="CC44" s="93"/>
      <c r="CD44" s="93"/>
      <c r="CE44" s="93"/>
      <c r="CF44" s="93"/>
      <c r="CG44" s="93"/>
      <c r="CH44" s="93"/>
      <c r="CI44" s="93"/>
      <c r="CJ44" s="93"/>
      <c r="CK44" s="93"/>
      <c r="CY44" s="439">
        <f>VLOOKUP(N44,[9]Validacion!$I$15:$M$19,2,FALSE)</f>
        <v>1</v>
      </c>
      <c r="CZ44" s="439">
        <f>VLOOKUP(O44,[9]Validacion!$I$23:$J$27,2,FALSE)</f>
        <v>4</v>
      </c>
      <c r="DD44" s="439">
        <f>VLOOKUP($N44,[9]Validacion!$I$15:$M$19,2,FALSE)</f>
        <v>1</v>
      </c>
      <c r="DE44" s="439">
        <f>IF(AF44="Fuerte",DD44-2,IF(AND(AF44="Moderado",AG44="Directamente",AH44="Directamente"),DD44-1,IF(AND(AF44="Moderado",AG44="No Disminuye",AH44="Directamente"),DD44,IF(AND(AF44="Moderado",AG44="Directamente",AH44="No Disminuye"),DD44-1,DD44))))</f>
        <v>-1</v>
      </c>
      <c r="DF44" s="439">
        <f>VLOOKUP($O44,[9]Validacion!$I$23:$J$27,2,FALSE)</f>
        <v>4</v>
      </c>
      <c r="DG44" s="448">
        <f>IF(AF44="Fuerte",DF44,IF(AND(AF44="Moderado",AG44="Directamente",AH44="Directamente"),DF44-1,IF(AND(AF44="Moderado",AG44="No Disminuye",AH44="Directamente"),DF44-1,IF(AND(AF44="Moderado",AG44="Directamente",AH44="No Disminuye"),DF44,DF44))))</f>
        <v>4</v>
      </c>
    </row>
    <row r="45" spans="1:111" ht="81.75" customHeight="1" x14ac:dyDescent="0.25">
      <c r="A45" s="430"/>
      <c r="B45" s="430"/>
      <c r="C45" s="430"/>
      <c r="D45" s="478"/>
      <c r="E45" s="430"/>
      <c r="F45" s="430"/>
      <c r="L45" s="430"/>
      <c r="M45" s="430"/>
      <c r="N45" s="445"/>
      <c r="O45" s="445"/>
      <c r="P45" s="445"/>
      <c r="Q45" s="93" t="s">
        <v>448</v>
      </c>
      <c r="R45" s="90" t="s">
        <v>158</v>
      </c>
      <c r="S45" s="106" t="s">
        <v>58</v>
      </c>
      <c r="T45" s="90" t="s">
        <v>59</v>
      </c>
      <c r="U45" s="90" t="s">
        <v>60</v>
      </c>
      <c r="V45" s="90" t="s">
        <v>61</v>
      </c>
      <c r="W45" s="90" t="s">
        <v>62</v>
      </c>
      <c r="X45" s="90" t="s">
        <v>75</v>
      </c>
      <c r="Y45" s="90" t="s">
        <v>63</v>
      </c>
      <c r="Z45" s="90">
        <f t="shared" si="0"/>
        <v>100</v>
      </c>
      <c r="AA45" s="90" t="str">
        <f t="shared" si="6"/>
        <v>Fuerte</v>
      </c>
      <c r="AB45" s="90" t="s">
        <v>141</v>
      </c>
      <c r="AC45" s="21">
        <f t="shared" si="2"/>
        <v>200</v>
      </c>
      <c r="AD45" s="112" t="str">
        <f t="shared" si="3"/>
        <v>Fuerte</v>
      </c>
      <c r="AE45" s="445"/>
      <c r="AF45" s="445"/>
      <c r="AG45" s="445"/>
      <c r="AH45" s="445"/>
      <c r="AI45" s="445"/>
      <c r="AJ45" s="445"/>
      <c r="AK45" s="445"/>
      <c r="AL45" s="445"/>
      <c r="AM45" s="140" t="s">
        <v>449</v>
      </c>
      <c r="AN45" s="93" t="s">
        <v>450</v>
      </c>
      <c r="AO45" s="93" t="s">
        <v>473</v>
      </c>
      <c r="AP45" s="84">
        <v>43467</v>
      </c>
      <c r="AQ45" s="84">
        <v>43830</v>
      </c>
      <c r="AR45" s="93" t="s">
        <v>451</v>
      </c>
      <c r="AS45" s="477"/>
      <c r="AT45" s="477"/>
      <c r="AU45" s="93"/>
      <c r="AV45" s="93"/>
      <c r="AW45" s="119"/>
      <c r="AX45" s="86"/>
      <c r="AY45" s="441"/>
      <c r="AZ45" s="96"/>
      <c r="BA45" s="441"/>
      <c r="BB45" s="477"/>
      <c r="BC45" s="477"/>
      <c r="BD45" s="93"/>
      <c r="BE45" s="93"/>
      <c r="BF45" s="119"/>
      <c r="BG45" s="143"/>
      <c r="BH45" s="441"/>
      <c r="BI45" s="441"/>
      <c r="BJ45" s="117"/>
      <c r="BK45" s="477"/>
      <c r="BL45" s="477"/>
      <c r="BM45" s="93"/>
      <c r="BN45" s="93"/>
      <c r="BO45" s="119"/>
      <c r="BP45" s="143"/>
      <c r="BQ45" s="441"/>
      <c r="BR45" s="441"/>
      <c r="BS45" s="117"/>
      <c r="BT45" s="117"/>
      <c r="BU45" s="117"/>
      <c r="BV45" s="117"/>
      <c r="BW45" s="117"/>
      <c r="BX45" s="117"/>
      <c r="BY45" s="117"/>
      <c r="BZ45" s="117"/>
      <c r="CA45" s="117"/>
      <c r="CB45" s="117"/>
      <c r="CC45" s="93"/>
      <c r="CD45" s="93"/>
      <c r="CE45" s="93"/>
      <c r="CF45" s="93"/>
      <c r="CG45" s="93"/>
      <c r="CH45" s="93"/>
      <c r="CI45" s="93"/>
      <c r="CJ45" s="93"/>
      <c r="CK45" s="93"/>
      <c r="CY45" s="441"/>
      <c r="CZ45" s="441"/>
      <c r="DD45" s="441"/>
      <c r="DE45" s="441"/>
      <c r="DF45" s="441"/>
      <c r="DG45" s="448"/>
    </row>
    <row r="46" spans="1:111" ht="112.5" customHeight="1" x14ac:dyDescent="0.25">
      <c r="A46" s="430" t="s">
        <v>24</v>
      </c>
      <c r="B46" s="430" t="s">
        <v>27</v>
      </c>
      <c r="C46" s="430" t="s">
        <v>27</v>
      </c>
      <c r="D46" s="431" t="s">
        <v>206</v>
      </c>
      <c r="E46" s="430" t="s">
        <v>476</v>
      </c>
      <c r="F46" s="473" t="s">
        <v>477</v>
      </c>
      <c r="L46" s="430" t="s">
        <v>478</v>
      </c>
      <c r="M46" s="430" t="s">
        <v>469</v>
      </c>
      <c r="N46" s="445" t="s">
        <v>8</v>
      </c>
      <c r="O46" s="445" t="s">
        <v>14</v>
      </c>
      <c r="P46" s="445" t="str">
        <f>INDEX([9]Validacion!$C$15:$G$19,'Mapa de Riesgos'!CY46:CY47,'Mapa de Riesgos'!CZ46:CZ47)</f>
        <v>Extrema</v>
      </c>
      <c r="Q46" s="93" t="s">
        <v>479</v>
      </c>
      <c r="R46" s="90" t="s">
        <v>158</v>
      </c>
      <c r="S46" s="106" t="s">
        <v>58</v>
      </c>
      <c r="T46" s="90" t="s">
        <v>59</v>
      </c>
      <c r="U46" s="90" t="s">
        <v>60</v>
      </c>
      <c r="V46" s="90" t="s">
        <v>61</v>
      </c>
      <c r="W46" s="90" t="s">
        <v>62</v>
      </c>
      <c r="X46" s="90" t="s">
        <v>75</v>
      </c>
      <c r="Y46" s="90" t="s">
        <v>63</v>
      </c>
      <c r="Z46" s="90">
        <f t="shared" si="0"/>
        <v>100</v>
      </c>
      <c r="AA46" s="90" t="str">
        <f t="shared" si="6"/>
        <v>Fuerte</v>
      </c>
      <c r="AB46" s="90" t="s">
        <v>141</v>
      </c>
      <c r="AC46" s="21">
        <f t="shared" si="2"/>
        <v>200</v>
      </c>
      <c r="AD46" s="112" t="str">
        <f t="shared" si="3"/>
        <v>Fuerte</v>
      </c>
      <c r="AE46" s="445">
        <f>(IF(AD46="Fuerte",100,IF(AD46="Moderado",50,0))+IF(AD47="Fuerte",100,IF(AD47="Moderado",50,0)))/2</f>
        <v>100</v>
      </c>
      <c r="AF46" s="445" t="str">
        <f>IF(AE46=100,"Fuerte",IF(OR(AE46=99,AE46&gt;=50),"Moderado","Débil"))</f>
        <v>Fuerte</v>
      </c>
      <c r="AG46" s="445" t="s">
        <v>150</v>
      </c>
      <c r="AH46" s="445" t="s">
        <v>152</v>
      </c>
      <c r="AI46" s="445" t="str">
        <f>VLOOKUP(IF(DE46=0,DE46+1,DE46),[9]Validacion!$J$15:$K$19,2,FALSE)</f>
        <v>Improbable</v>
      </c>
      <c r="AJ46" s="445" t="str">
        <f>VLOOKUP(IF(DG46=0,DG46+1,DG46),[9]Validacion!$J$23:$K$27,2,FALSE)</f>
        <v>Mayor</v>
      </c>
      <c r="AK46" s="445" t="str">
        <f>INDEX([9]Validacion!$C$15:$G$19,IF(DE46=0,DE46+1,'Mapa de Riesgos'!DE46:DE47),IF(DG46=0,DG46+1,'Mapa de Riesgos'!DG46:DG47))</f>
        <v>Alta</v>
      </c>
      <c r="AL46" s="445" t="s">
        <v>226</v>
      </c>
      <c r="AM46" s="85" t="s">
        <v>480</v>
      </c>
      <c r="AN46" s="146" t="s">
        <v>481</v>
      </c>
      <c r="AO46" s="93" t="s">
        <v>482</v>
      </c>
      <c r="AP46" s="84">
        <v>43467</v>
      </c>
      <c r="AQ46" s="84">
        <v>43830</v>
      </c>
      <c r="AR46" s="93" t="s">
        <v>483</v>
      </c>
      <c r="AS46" s="476"/>
      <c r="AT46" s="476"/>
      <c r="AU46" s="93"/>
      <c r="AV46" s="93"/>
      <c r="AW46" s="119"/>
      <c r="AX46" s="86"/>
      <c r="AY46" s="439"/>
      <c r="AZ46" s="94"/>
      <c r="BA46" s="439"/>
      <c r="BB46" s="91"/>
      <c r="BC46" s="91"/>
      <c r="BD46" s="439"/>
      <c r="BE46" s="436"/>
      <c r="BF46" s="484"/>
      <c r="BG46" s="455"/>
      <c r="BH46" s="436"/>
      <c r="BI46" s="436"/>
      <c r="BJ46" s="117"/>
      <c r="BK46" s="117"/>
      <c r="BL46" s="117"/>
      <c r="BM46" s="439"/>
      <c r="BN46" s="436"/>
      <c r="BO46" s="484"/>
      <c r="BP46" s="455"/>
      <c r="BQ46" s="436"/>
      <c r="BR46" s="436"/>
      <c r="BS46" s="117"/>
      <c r="BT46" s="117"/>
      <c r="BU46" s="117"/>
      <c r="BV46" s="117"/>
      <c r="BW46" s="117"/>
      <c r="BX46" s="117"/>
      <c r="BY46" s="117"/>
      <c r="BZ46" s="117"/>
      <c r="CA46" s="117"/>
      <c r="CB46" s="117"/>
      <c r="CC46" s="93"/>
      <c r="CD46" s="93"/>
      <c r="CE46" s="93"/>
      <c r="CF46" s="93"/>
      <c r="CG46" s="93"/>
      <c r="CH46" s="93"/>
      <c r="CI46" s="93"/>
      <c r="CJ46" s="93"/>
      <c r="CK46" s="93"/>
      <c r="CY46" s="439">
        <f>VLOOKUP(N46,[9]Validacion!$I$15:$M$19,2,FALSE)</f>
        <v>4</v>
      </c>
      <c r="CZ46" s="439">
        <f>VLOOKUP(O46,[9]Validacion!$I$23:$J$27,2,FALSE)</f>
        <v>4</v>
      </c>
      <c r="DD46" s="439">
        <f>VLOOKUP($N46,[9]Validacion!$I$15:$M$19,2,FALSE)</f>
        <v>4</v>
      </c>
      <c r="DE46" s="439">
        <f>IF(AF46="Fuerte",DD46-2,IF(AND(AF46="Moderado",AG46="Directamente",AH46="Directamente"),DD46-1,IF(AND(AF46="Moderado",AG46="No Disminuye",AH46="Directamente"),DD46,IF(AND(AF46="Moderado",AG46="Directamente",AH46="No Disminuye"),DD46-1,DD46))))</f>
        <v>2</v>
      </c>
      <c r="DF46" s="439">
        <f>VLOOKUP($O46,[9]Validacion!$I$23:$J$27,2,FALSE)</f>
        <v>4</v>
      </c>
      <c r="DG46" s="448">
        <f>IF(AF46="Fuerte",DF46,IF(AND(AF46="Moderado",AG46="Directamente",AH46="Directamente"),DF46-1,IF(AND(AF46="Moderado",AG46="No Disminuye",AH46="Directamente"),DF46-1,IF(AND(AF46="Moderado",AG46="Directamente",AH46="No Disminuye"),DF46,DF46))))</f>
        <v>4</v>
      </c>
    </row>
    <row r="47" spans="1:111" ht="112.5" customHeight="1" x14ac:dyDescent="0.25">
      <c r="A47" s="430"/>
      <c r="B47" s="430"/>
      <c r="C47" s="430"/>
      <c r="D47" s="431"/>
      <c r="E47" s="430"/>
      <c r="F47" s="473"/>
      <c r="L47" s="430"/>
      <c r="M47" s="430"/>
      <c r="N47" s="445"/>
      <c r="O47" s="445"/>
      <c r="P47" s="445"/>
      <c r="Q47" s="93" t="s">
        <v>484</v>
      </c>
      <c r="R47" s="90" t="s">
        <v>158</v>
      </c>
      <c r="S47" s="106" t="s">
        <v>58</v>
      </c>
      <c r="T47" s="90" t="s">
        <v>59</v>
      </c>
      <c r="U47" s="90" t="s">
        <v>60</v>
      </c>
      <c r="V47" s="90" t="s">
        <v>61</v>
      </c>
      <c r="W47" s="90" t="s">
        <v>62</v>
      </c>
      <c r="X47" s="90" t="s">
        <v>75</v>
      </c>
      <c r="Y47" s="90" t="s">
        <v>63</v>
      </c>
      <c r="Z47" s="90">
        <f t="shared" si="0"/>
        <v>100</v>
      </c>
      <c r="AA47" s="90" t="str">
        <f t="shared" si="6"/>
        <v>Fuerte</v>
      </c>
      <c r="AB47" s="90" t="s">
        <v>141</v>
      </c>
      <c r="AC47" s="21">
        <f t="shared" si="2"/>
        <v>200</v>
      </c>
      <c r="AD47" s="112" t="str">
        <f t="shared" si="3"/>
        <v>Fuerte</v>
      </c>
      <c r="AE47" s="445"/>
      <c r="AF47" s="445"/>
      <c r="AG47" s="445"/>
      <c r="AH47" s="445"/>
      <c r="AI47" s="445"/>
      <c r="AJ47" s="445"/>
      <c r="AK47" s="445"/>
      <c r="AL47" s="445"/>
      <c r="AM47" s="140" t="s">
        <v>449</v>
      </c>
      <c r="AN47" s="93" t="s">
        <v>450</v>
      </c>
      <c r="AO47" s="93" t="s">
        <v>482</v>
      </c>
      <c r="AP47" s="84">
        <v>43467</v>
      </c>
      <c r="AQ47" s="84">
        <v>43830</v>
      </c>
      <c r="AR47" s="93" t="s">
        <v>451</v>
      </c>
      <c r="AS47" s="483"/>
      <c r="AT47" s="483"/>
      <c r="AU47" s="93"/>
      <c r="AV47" s="93"/>
      <c r="AW47" s="119"/>
      <c r="AX47" s="86"/>
      <c r="AY47" s="440"/>
      <c r="AZ47" s="95"/>
      <c r="BA47" s="440"/>
      <c r="BB47" s="99"/>
      <c r="BC47" s="99"/>
      <c r="BD47" s="440"/>
      <c r="BE47" s="437"/>
      <c r="BF47" s="485"/>
      <c r="BG47" s="482"/>
      <c r="BH47" s="437"/>
      <c r="BI47" s="437"/>
      <c r="BJ47" s="117"/>
      <c r="BK47" s="117"/>
      <c r="BL47" s="117"/>
      <c r="BM47" s="440"/>
      <c r="BN47" s="437"/>
      <c r="BO47" s="485"/>
      <c r="BP47" s="482"/>
      <c r="BQ47" s="437"/>
      <c r="BR47" s="437"/>
      <c r="BS47" s="117"/>
      <c r="BT47" s="117"/>
      <c r="BU47" s="117"/>
      <c r="BV47" s="117"/>
      <c r="BW47" s="117"/>
      <c r="BX47" s="117"/>
      <c r="BY47" s="117"/>
      <c r="BZ47" s="117"/>
      <c r="CA47" s="117"/>
      <c r="CB47" s="117"/>
      <c r="CC47" s="93"/>
      <c r="CD47" s="93"/>
      <c r="CE47" s="93"/>
      <c r="CF47" s="93"/>
      <c r="CG47" s="93"/>
      <c r="CH47" s="93"/>
      <c r="CI47" s="93"/>
      <c r="CJ47" s="93"/>
      <c r="CK47" s="93"/>
      <c r="CY47" s="440"/>
      <c r="CZ47" s="441"/>
      <c r="DD47" s="440"/>
      <c r="DE47" s="440"/>
      <c r="DF47" s="440"/>
      <c r="DG47" s="448"/>
    </row>
    <row r="48" spans="1:111" ht="127.5" customHeight="1" x14ac:dyDescent="0.25">
      <c r="A48" s="430" t="s">
        <v>24</v>
      </c>
      <c r="B48" s="430" t="s">
        <v>27</v>
      </c>
      <c r="C48" s="430" t="s">
        <v>27</v>
      </c>
      <c r="D48" s="486" t="s">
        <v>210</v>
      </c>
      <c r="E48" s="430" t="s">
        <v>485</v>
      </c>
      <c r="F48" s="430" t="s">
        <v>486</v>
      </c>
      <c r="L48" s="430" t="s">
        <v>487</v>
      </c>
      <c r="M48" s="473" t="s">
        <v>488</v>
      </c>
      <c r="N48" s="445" t="s">
        <v>10</v>
      </c>
      <c r="O48" s="445" t="s">
        <v>14</v>
      </c>
      <c r="P48" s="445" t="str">
        <f>INDEX([9]Validacion!$C$15:$G$19,'Mapa de Riesgos'!CY48:CY50,'Mapa de Riesgos'!CZ48:CZ50)</f>
        <v>Alta</v>
      </c>
      <c r="Q48" s="93" t="s">
        <v>489</v>
      </c>
      <c r="R48" s="90" t="s">
        <v>158</v>
      </c>
      <c r="S48" s="106" t="s">
        <v>58</v>
      </c>
      <c r="T48" s="90" t="s">
        <v>59</v>
      </c>
      <c r="U48" s="90" t="s">
        <v>60</v>
      </c>
      <c r="V48" s="90" t="s">
        <v>61</v>
      </c>
      <c r="W48" s="90" t="s">
        <v>62</v>
      </c>
      <c r="X48" s="90" t="s">
        <v>75</v>
      </c>
      <c r="Y48" s="90" t="s">
        <v>63</v>
      </c>
      <c r="Z48" s="90">
        <f t="shared" si="0"/>
        <v>100</v>
      </c>
      <c r="AA48" s="90" t="str">
        <f t="shared" si="6"/>
        <v>Fuerte</v>
      </c>
      <c r="AB48" s="90" t="s">
        <v>141</v>
      </c>
      <c r="AC48" s="21">
        <f t="shared" si="2"/>
        <v>200</v>
      </c>
      <c r="AD48" s="112" t="str">
        <f t="shared" si="3"/>
        <v>Fuerte</v>
      </c>
      <c r="AE48" s="447">
        <f>(IF(AD48="Fuerte",100,IF(AD48="Moderado",50,0))+IF(AD49="Fuerte",100,IF(AD49="Moderado",50,0))+IF(AD50="Fuerte",100,IF(AD50="Moderado",50,0)))/3</f>
        <v>100</v>
      </c>
      <c r="AF48" s="445" t="str">
        <f>IF(AE48=100,"Fuerte",IF(OR(AE48=99,AE48&gt;=50),"Moderado","Débil"))</f>
        <v>Fuerte</v>
      </c>
      <c r="AG48" s="445" t="s">
        <v>150</v>
      </c>
      <c r="AH48" s="445" t="s">
        <v>152</v>
      </c>
      <c r="AI48" s="445" t="str">
        <f>VLOOKUP(IF(DE48=0,DE48+1,DE48),[9]Validacion!$J$15:$K$19,2,FALSE)</f>
        <v>Rara Vez</v>
      </c>
      <c r="AJ48" s="445" t="str">
        <f>VLOOKUP(IF(DG48=0,DG48+1,DG48),[9]Validacion!$J$23:$K$27,2,FALSE)</f>
        <v>Mayor</v>
      </c>
      <c r="AK48" s="445" t="str">
        <f>INDEX([9]Validacion!$C$15:$G$19,IF(DE48=0,DE48+1,'Mapa de Riesgos'!DE48:DE50),IF(DG48=0,DG48+1,'Mapa de Riesgos'!DG48:DG50))</f>
        <v>Alta</v>
      </c>
      <c r="AL48" s="445" t="s">
        <v>226</v>
      </c>
      <c r="AM48" s="93" t="s">
        <v>490</v>
      </c>
      <c r="AN48" s="93" t="s">
        <v>491</v>
      </c>
      <c r="AO48" s="93" t="s">
        <v>492</v>
      </c>
      <c r="AP48" s="84">
        <v>43467</v>
      </c>
      <c r="AQ48" s="84">
        <v>43830</v>
      </c>
      <c r="AR48" s="93" t="s">
        <v>493</v>
      </c>
      <c r="AS48" s="20"/>
      <c r="AT48" s="20"/>
      <c r="AU48" s="85"/>
      <c r="AV48" s="85"/>
      <c r="AW48" s="138"/>
      <c r="AX48" s="86"/>
      <c r="AY48" s="439"/>
      <c r="AZ48" s="94"/>
      <c r="BA48" s="439"/>
      <c r="BB48" s="20"/>
      <c r="BC48" s="20"/>
      <c r="BD48" s="118"/>
      <c r="BE48" s="118"/>
      <c r="BF48" s="147"/>
      <c r="BG48" s="86"/>
      <c r="BH48" s="436"/>
      <c r="BI48" s="436"/>
      <c r="BJ48" s="442" t="s">
        <v>494</v>
      </c>
      <c r="BK48" s="20"/>
      <c r="BL48" s="20"/>
      <c r="BM48" s="85"/>
      <c r="BN48" s="85"/>
      <c r="BO48" s="147"/>
      <c r="BP48" s="86"/>
      <c r="BQ48" s="459"/>
      <c r="BR48" s="459"/>
      <c r="BS48" s="442"/>
      <c r="BT48" s="117"/>
      <c r="BU48" s="117"/>
      <c r="BV48" s="117"/>
      <c r="BW48" s="117"/>
      <c r="BX48" s="117"/>
      <c r="BY48" s="117"/>
      <c r="BZ48" s="117"/>
      <c r="CA48" s="117"/>
      <c r="CB48" s="117"/>
      <c r="CC48" s="93"/>
      <c r="CD48" s="93"/>
      <c r="CE48" s="93"/>
      <c r="CF48" s="93"/>
      <c r="CG48" s="93"/>
      <c r="CH48" s="93"/>
      <c r="CI48" s="93"/>
      <c r="CJ48" s="93"/>
      <c r="CK48" s="93"/>
      <c r="CY48" s="439">
        <f>VLOOKUP(N48,[9]Validacion!$I$15:$M$19,2,FALSE)</f>
        <v>2</v>
      </c>
      <c r="CZ48" s="439">
        <f>VLOOKUP(O48,[9]Validacion!$I$23:$J$27,2,FALSE)</f>
        <v>4</v>
      </c>
      <c r="DD48" s="439">
        <f>VLOOKUP($N48,[9]Validacion!$I$15:$M$19,2,FALSE)</f>
        <v>2</v>
      </c>
      <c r="DE48" s="439">
        <f>IF(AF48="Fuerte",DD48-2,IF(AND(AF48="Moderado",AG48="Directamente",AH48="Directamente"),DD48-1,IF(AND(AF48="Moderado",AG48="No Disminuye",AH48="Directamente"),DD48,IF(AND(AF48="Moderado",AG48="Directamente",AH48="No Disminuye"),DD48-1,DD48))))</f>
        <v>0</v>
      </c>
      <c r="DF48" s="439">
        <f>VLOOKUP($O48,[9]Validacion!$I$23:$J$27,2,FALSE)</f>
        <v>4</v>
      </c>
      <c r="DG48" s="448">
        <f>IF(AF48="Fuerte",DF48,IF(AND(AF48="Moderado",AG48="Directamente",AH48="Directamente"),DF48-1,IF(AND(AF48="Moderado",AG48="No Disminuye",AH48="Directamente"),DF48-1,IF(AND(AF48="Moderado",AG48="Directamente",AH48="No Disminuye"),DF48,DF48))))</f>
        <v>4</v>
      </c>
    </row>
    <row r="49" spans="1:111" ht="86.25" customHeight="1" x14ac:dyDescent="0.25">
      <c r="A49" s="430"/>
      <c r="B49" s="430"/>
      <c r="C49" s="430"/>
      <c r="D49" s="486"/>
      <c r="E49" s="430"/>
      <c r="F49" s="430"/>
      <c r="L49" s="430"/>
      <c r="M49" s="473"/>
      <c r="N49" s="445"/>
      <c r="O49" s="445"/>
      <c r="P49" s="445"/>
      <c r="Q49" s="93" t="s">
        <v>495</v>
      </c>
      <c r="R49" s="90" t="s">
        <v>158</v>
      </c>
      <c r="S49" s="106" t="s">
        <v>58</v>
      </c>
      <c r="T49" s="90" t="s">
        <v>59</v>
      </c>
      <c r="U49" s="90" t="s">
        <v>60</v>
      </c>
      <c r="V49" s="90" t="s">
        <v>61</v>
      </c>
      <c r="W49" s="90" t="s">
        <v>62</v>
      </c>
      <c r="X49" s="90" t="s">
        <v>75</v>
      </c>
      <c r="Y49" s="90" t="s">
        <v>63</v>
      </c>
      <c r="Z49" s="90">
        <f t="shared" si="0"/>
        <v>100</v>
      </c>
      <c r="AA49" s="90" t="str">
        <f t="shared" si="6"/>
        <v>Fuerte</v>
      </c>
      <c r="AB49" s="90" t="s">
        <v>141</v>
      </c>
      <c r="AC49" s="21">
        <f t="shared" si="2"/>
        <v>200</v>
      </c>
      <c r="AD49" s="112" t="str">
        <f t="shared" si="3"/>
        <v>Fuerte</v>
      </c>
      <c r="AE49" s="447"/>
      <c r="AF49" s="445"/>
      <c r="AG49" s="445"/>
      <c r="AH49" s="445"/>
      <c r="AI49" s="445"/>
      <c r="AJ49" s="445"/>
      <c r="AK49" s="445"/>
      <c r="AL49" s="445"/>
      <c r="AM49" s="93" t="s">
        <v>496</v>
      </c>
      <c r="AN49" s="93" t="s">
        <v>497</v>
      </c>
      <c r="AO49" s="93" t="s">
        <v>492</v>
      </c>
      <c r="AP49" s="84">
        <v>43467</v>
      </c>
      <c r="AQ49" s="84">
        <v>43830</v>
      </c>
      <c r="AR49" s="93" t="s">
        <v>498</v>
      </c>
      <c r="AS49" s="20"/>
      <c r="AT49" s="20"/>
      <c r="AU49" s="442"/>
      <c r="AV49" s="442"/>
      <c r="AW49" s="453"/>
      <c r="AX49" s="455"/>
      <c r="AY49" s="440"/>
      <c r="AZ49" s="95"/>
      <c r="BA49" s="440"/>
      <c r="BB49" s="20"/>
      <c r="BC49" s="20"/>
      <c r="BD49" s="442"/>
      <c r="BE49" s="442"/>
      <c r="BF49" s="453"/>
      <c r="BG49" s="455"/>
      <c r="BH49" s="437"/>
      <c r="BI49" s="437"/>
      <c r="BJ49" s="443"/>
      <c r="BK49" s="20"/>
      <c r="BL49" s="20"/>
      <c r="BM49" s="442"/>
      <c r="BN49" s="442"/>
      <c r="BO49" s="453"/>
      <c r="BP49" s="455"/>
      <c r="BQ49" s="460"/>
      <c r="BR49" s="460"/>
      <c r="BS49" s="443"/>
      <c r="BT49" s="117"/>
      <c r="BU49" s="117"/>
      <c r="BV49" s="117"/>
      <c r="BW49" s="117"/>
      <c r="BX49" s="117"/>
      <c r="BY49" s="117"/>
      <c r="BZ49" s="117"/>
      <c r="CA49" s="117"/>
      <c r="CB49" s="117"/>
      <c r="CC49" s="93"/>
      <c r="CD49" s="93"/>
      <c r="CE49" s="93"/>
      <c r="CF49" s="93"/>
      <c r="CG49" s="93"/>
      <c r="CH49" s="93"/>
      <c r="CI49" s="93"/>
      <c r="CJ49" s="93"/>
      <c r="CK49" s="93"/>
      <c r="CY49" s="440"/>
      <c r="CZ49" s="440"/>
      <c r="DD49" s="440"/>
      <c r="DE49" s="440"/>
      <c r="DF49" s="440"/>
      <c r="DG49" s="448"/>
    </row>
    <row r="50" spans="1:111" ht="105" customHeight="1" x14ac:dyDescent="0.25">
      <c r="A50" s="430"/>
      <c r="B50" s="430"/>
      <c r="C50" s="430"/>
      <c r="D50" s="486"/>
      <c r="E50" s="430"/>
      <c r="F50" s="430"/>
      <c r="L50" s="430"/>
      <c r="M50" s="473"/>
      <c r="N50" s="445"/>
      <c r="O50" s="445"/>
      <c r="P50" s="445"/>
      <c r="Q50" s="93" t="s">
        <v>499</v>
      </c>
      <c r="R50" s="90" t="s">
        <v>158</v>
      </c>
      <c r="S50" s="106" t="s">
        <v>58</v>
      </c>
      <c r="T50" s="90" t="s">
        <v>59</v>
      </c>
      <c r="U50" s="90" t="s">
        <v>60</v>
      </c>
      <c r="V50" s="90" t="s">
        <v>61</v>
      </c>
      <c r="W50" s="90" t="s">
        <v>62</v>
      </c>
      <c r="X50" s="90" t="s">
        <v>75</v>
      </c>
      <c r="Y50" s="90" t="s">
        <v>63</v>
      </c>
      <c r="Z50" s="90">
        <f t="shared" si="0"/>
        <v>100</v>
      </c>
      <c r="AA50" s="90" t="str">
        <f t="shared" si="6"/>
        <v>Fuerte</v>
      </c>
      <c r="AB50" s="90" t="s">
        <v>141</v>
      </c>
      <c r="AC50" s="21">
        <f t="shared" si="2"/>
        <v>200</v>
      </c>
      <c r="AD50" s="112" t="str">
        <f t="shared" si="3"/>
        <v>Fuerte</v>
      </c>
      <c r="AE50" s="447"/>
      <c r="AF50" s="445"/>
      <c r="AG50" s="445"/>
      <c r="AH50" s="445"/>
      <c r="AI50" s="445"/>
      <c r="AJ50" s="445"/>
      <c r="AK50" s="445"/>
      <c r="AL50" s="445"/>
      <c r="AM50" s="93" t="s">
        <v>500</v>
      </c>
      <c r="AN50" s="93" t="s">
        <v>501</v>
      </c>
      <c r="AO50" s="93" t="s">
        <v>492</v>
      </c>
      <c r="AP50" s="84">
        <v>43467</v>
      </c>
      <c r="AQ50" s="84">
        <v>43830</v>
      </c>
      <c r="AR50" s="93" t="s">
        <v>502</v>
      </c>
      <c r="AS50" s="20"/>
      <c r="AT50" s="20"/>
      <c r="AU50" s="444"/>
      <c r="AV50" s="444"/>
      <c r="AW50" s="454"/>
      <c r="AX50" s="456"/>
      <c r="AY50" s="441"/>
      <c r="AZ50" s="96"/>
      <c r="BA50" s="441"/>
      <c r="BB50" s="20"/>
      <c r="BC50" s="20"/>
      <c r="BD50" s="444"/>
      <c r="BE50" s="444"/>
      <c r="BF50" s="454"/>
      <c r="BG50" s="456"/>
      <c r="BH50" s="438"/>
      <c r="BI50" s="438"/>
      <c r="BJ50" s="444"/>
      <c r="BK50" s="20"/>
      <c r="BL50" s="20"/>
      <c r="BM50" s="444"/>
      <c r="BN50" s="444"/>
      <c r="BO50" s="454"/>
      <c r="BP50" s="456"/>
      <c r="BQ50" s="461"/>
      <c r="BR50" s="461"/>
      <c r="BS50" s="444"/>
      <c r="BT50" s="117"/>
      <c r="BU50" s="117"/>
      <c r="BV50" s="117"/>
      <c r="BW50" s="117"/>
      <c r="BX50" s="117"/>
      <c r="BY50" s="117"/>
      <c r="BZ50" s="117"/>
      <c r="CA50" s="117"/>
      <c r="CB50" s="117"/>
      <c r="CC50" s="93"/>
      <c r="CD50" s="93"/>
      <c r="CE50" s="93"/>
      <c r="CF50" s="93"/>
      <c r="CG50" s="93"/>
      <c r="CH50" s="93"/>
      <c r="CI50" s="93"/>
      <c r="CJ50" s="93"/>
      <c r="CK50" s="93"/>
      <c r="CY50" s="441"/>
      <c r="CZ50" s="441"/>
      <c r="DD50" s="440"/>
      <c r="DE50" s="440"/>
      <c r="DF50" s="440"/>
      <c r="DG50" s="448"/>
    </row>
    <row r="51" spans="1:111" ht="108.75" customHeight="1" x14ac:dyDescent="0.25">
      <c r="A51" s="430" t="s">
        <v>24</v>
      </c>
      <c r="B51" s="430" t="s">
        <v>27</v>
      </c>
      <c r="C51" s="430" t="s">
        <v>27</v>
      </c>
      <c r="D51" s="487" t="s">
        <v>227</v>
      </c>
      <c r="E51" s="465" t="s">
        <v>503</v>
      </c>
      <c r="F51" s="430" t="s">
        <v>504</v>
      </c>
      <c r="L51" s="430" t="s">
        <v>505</v>
      </c>
      <c r="M51" s="430" t="s">
        <v>506</v>
      </c>
      <c r="N51" s="445" t="s">
        <v>10</v>
      </c>
      <c r="O51" s="445" t="s">
        <v>14</v>
      </c>
      <c r="P51" s="445" t="str">
        <f>INDEX([9]Validacion!$C$15:$G$19,'Mapa de Riesgos'!CY51:CY52,'Mapa de Riesgos'!CZ51:CZ52)</f>
        <v>Alta</v>
      </c>
      <c r="Q51" s="93" t="s">
        <v>507</v>
      </c>
      <c r="R51" s="90" t="s">
        <v>158</v>
      </c>
      <c r="S51" s="106" t="s">
        <v>58</v>
      </c>
      <c r="T51" s="90" t="s">
        <v>59</v>
      </c>
      <c r="U51" s="90" t="s">
        <v>60</v>
      </c>
      <c r="V51" s="90" t="s">
        <v>61</v>
      </c>
      <c r="W51" s="90" t="s">
        <v>62</v>
      </c>
      <c r="X51" s="90" t="s">
        <v>75</v>
      </c>
      <c r="Y51" s="90" t="s">
        <v>63</v>
      </c>
      <c r="Z51" s="90">
        <f t="shared" si="0"/>
        <v>100</v>
      </c>
      <c r="AA51" s="90" t="str">
        <f t="shared" si="6"/>
        <v>Fuerte</v>
      </c>
      <c r="AB51" s="90" t="s">
        <v>141</v>
      </c>
      <c r="AC51" s="21">
        <f t="shared" si="2"/>
        <v>200</v>
      </c>
      <c r="AD51" s="112" t="str">
        <f t="shared" si="3"/>
        <v>Fuerte</v>
      </c>
      <c r="AE51" s="445">
        <f>(IF(AD51="Fuerte",100,IF(AD51="Moderado",50,0))+IF(AD52="Fuerte",100,IF(AD52="Moderado",50,0)))/2</f>
        <v>100</v>
      </c>
      <c r="AF51" s="445" t="str">
        <f>IF(AE51=100,"Fuerte",IF(OR(AE51=99,AE51&gt;=50),"Moderado","Débil"))</f>
        <v>Fuerte</v>
      </c>
      <c r="AG51" s="445" t="s">
        <v>150</v>
      </c>
      <c r="AH51" s="445" t="s">
        <v>152</v>
      </c>
      <c r="AI51" s="445" t="str">
        <f>VLOOKUP(IF(DE51=0,DE51+1,DE51),[9]Validacion!$J$15:$K$19,2,FALSE)</f>
        <v>Rara Vez</v>
      </c>
      <c r="AJ51" s="445" t="str">
        <f>VLOOKUP(IF(DG51=0,DG51+1,DG51),[9]Validacion!$J$23:$K$27,2,FALSE)</f>
        <v>Mayor</v>
      </c>
      <c r="AK51" s="445" t="str">
        <f>INDEX([9]Validacion!$C$15:$G$19,IF(DE51=0,DE51+1,'Mapa de Riesgos'!DE51:DE52),IF(DG51=0,DG51+1,'Mapa de Riesgos'!DG51:DG52))</f>
        <v>Alta</v>
      </c>
      <c r="AL51" s="445" t="s">
        <v>226</v>
      </c>
      <c r="AM51" s="93" t="s">
        <v>508</v>
      </c>
      <c r="AN51" s="93" t="s">
        <v>509</v>
      </c>
      <c r="AO51" s="93" t="s">
        <v>510</v>
      </c>
      <c r="AP51" s="84">
        <v>43467</v>
      </c>
      <c r="AQ51" s="84">
        <v>43830</v>
      </c>
      <c r="AR51" s="93" t="s">
        <v>511</v>
      </c>
      <c r="AS51" s="20"/>
      <c r="AT51" s="20"/>
      <c r="AU51" s="93"/>
      <c r="AV51" s="93"/>
      <c r="AW51" s="119"/>
      <c r="AX51" s="86"/>
      <c r="AY51" s="439"/>
      <c r="AZ51" s="94"/>
      <c r="BA51" s="439"/>
      <c r="BB51" s="20"/>
      <c r="BC51" s="20"/>
      <c r="BD51" s="93"/>
      <c r="BE51" s="146"/>
      <c r="BF51" s="122"/>
      <c r="BG51" s="86"/>
      <c r="BH51" s="439"/>
      <c r="BI51" s="439"/>
      <c r="BJ51" s="436"/>
      <c r="BK51" s="20"/>
      <c r="BL51" s="20"/>
      <c r="BM51" s="93"/>
      <c r="BN51" s="93"/>
      <c r="BO51" s="122"/>
      <c r="BP51" s="86"/>
      <c r="BQ51" s="442"/>
      <c r="BR51" s="442"/>
      <c r="BS51" s="442"/>
      <c r="BT51" s="117"/>
      <c r="BU51" s="117"/>
      <c r="BV51" s="117"/>
      <c r="BW51" s="117"/>
      <c r="BX51" s="117"/>
      <c r="BY51" s="117"/>
      <c r="BZ51" s="117"/>
      <c r="CA51" s="117"/>
      <c r="CB51" s="117"/>
      <c r="CC51" s="93"/>
      <c r="CD51" s="93"/>
      <c r="CE51" s="93"/>
      <c r="CF51" s="93"/>
      <c r="CG51" s="93"/>
      <c r="CH51" s="93"/>
      <c r="CI51" s="93"/>
      <c r="CJ51" s="93"/>
      <c r="CK51" s="93"/>
      <c r="CY51" s="439">
        <f>VLOOKUP(N51,[9]Validacion!$I$15:$M$19,2,FALSE)</f>
        <v>2</v>
      </c>
      <c r="CZ51" s="439">
        <f>VLOOKUP(O51,[9]Validacion!$I$23:$J$27,2,FALSE)</f>
        <v>4</v>
      </c>
      <c r="DD51" s="439">
        <f>VLOOKUP($N51,[9]Validacion!$I$15:$M$19,2,FALSE)</f>
        <v>2</v>
      </c>
      <c r="DE51" s="439">
        <f>IF(AF51="Fuerte",DD51-2,IF(AND(AF51="Moderado",AG51="Directamente",AH51="Directamente"),DD51-1,IF(AND(AF51="Moderado",AG51="No Disminuye",AH51="Directamente"),DD51,IF(AND(AF51="Moderado",AG51="Directamente",AH51="No Disminuye"),DD51-1,DD51))))</f>
        <v>0</v>
      </c>
      <c r="DF51" s="439">
        <f>VLOOKUP($O51,[9]Validacion!$I$23:$J$27,2,FALSE)</f>
        <v>4</v>
      </c>
      <c r="DG51" s="448">
        <f>IF(AF51="Fuerte",DF51,IF(AND(AF51="Moderado",AG51="Directamente",AH51="Directamente"),DF51-1,IF(AND(AF51="Moderado",AG51="No Disminuye",AH51="Directamente"),DF51-1,IF(AND(AF51="Moderado",AG51="Directamente",AH51="No Disminuye"),DF51,DF51))))</f>
        <v>4</v>
      </c>
    </row>
    <row r="52" spans="1:111" ht="93" customHeight="1" x14ac:dyDescent="0.25">
      <c r="A52" s="430"/>
      <c r="B52" s="430"/>
      <c r="C52" s="430"/>
      <c r="D52" s="487"/>
      <c r="E52" s="465"/>
      <c r="F52" s="430"/>
      <c r="L52" s="430"/>
      <c r="M52" s="430"/>
      <c r="N52" s="445"/>
      <c r="O52" s="445"/>
      <c r="P52" s="445"/>
      <c r="Q52" s="93" t="s">
        <v>512</v>
      </c>
      <c r="R52" s="90" t="s">
        <v>158</v>
      </c>
      <c r="S52" s="106" t="s">
        <v>58</v>
      </c>
      <c r="T52" s="90" t="s">
        <v>59</v>
      </c>
      <c r="U52" s="90" t="s">
        <v>60</v>
      </c>
      <c r="V52" s="90" t="s">
        <v>61</v>
      </c>
      <c r="W52" s="90" t="s">
        <v>62</v>
      </c>
      <c r="X52" s="90" t="s">
        <v>75</v>
      </c>
      <c r="Y52" s="90" t="s">
        <v>63</v>
      </c>
      <c r="Z52" s="90">
        <f t="shared" si="0"/>
        <v>100</v>
      </c>
      <c r="AA52" s="90" t="str">
        <f t="shared" si="6"/>
        <v>Fuerte</v>
      </c>
      <c r="AB52" s="90" t="s">
        <v>141</v>
      </c>
      <c r="AC52" s="21">
        <f t="shared" si="2"/>
        <v>200</v>
      </c>
      <c r="AD52" s="112" t="str">
        <f t="shared" si="3"/>
        <v>Fuerte</v>
      </c>
      <c r="AE52" s="445"/>
      <c r="AF52" s="445"/>
      <c r="AG52" s="445"/>
      <c r="AH52" s="445"/>
      <c r="AI52" s="445"/>
      <c r="AJ52" s="445"/>
      <c r="AK52" s="445"/>
      <c r="AL52" s="445"/>
      <c r="AM52" s="93" t="s">
        <v>513</v>
      </c>
      <c r="AN52" s="93" t="s">
        <v>514</v>
      </c>
      <c r="AO52" s="93" t="s">
        <v>510</v>
      </c>
      <c r="AP52" s="84">
        <v>43467</v>
      </c>
      <c r="AQ52" s="84">
        <v>43830</v>
      </c>
      <c r="AR52" s="93" t="s">
        <v>515</v>
      </c>
      <c r="AS52" s="20"/>
      <c r="AT52" s="20"/>
      <c r="AU52" s="93"/>
      <c r="AV52" s="93"/>
      <c r="AW52" s="113"/>
      <c r="AX52" s="86"/>
      <c r="AY52" s="441"/>
      <c r="AZ52" s="96"/>
      <c r="BA52" s="441"/>
      <c r="BB52" s="20"/>
      <c r="BC52" s="20"/>
      <c r="BD52" s="93"/>
      <c r="BE52" s="93"/>
      <c r="BF52" s="113"/>
      <c r="BG52" s="143"/>
      <c r="BH52" s="441"/>
      <c r="BI52" s="441"/>
      <c r="BJ52" s="438"/>
      <c r="BK52" s="20"/>
      <c r="BL52" s="20"/>
      <c r="BM52" s="93"/>
      <c r="BN52" s="93"/>
      <c r="BO52" s="113"/>
      <c r="BP52" s="143"/>
      <c r="BQ52" s="444"/>
      <c r="BR52" s="444"/>
      <c r="BS52" s="444"/>
      <c r="BT52" s="117"/>
      <c r="BU52" s="117"/>
      <c r="BV52" s="117"/>
      <c r="BW52" s="117"/>
      <c r="BX52" s="117"/>
      <c r="BY52" s="117"/>
      <c r="BZ52" s="117"/>
      <c r="CA52" s="117"/>
      <c r="CB52" s="117"/>
      <c r="CC52" s="93"/>
      <c r="CD52" s="93"/>
      <c r="CE52" s="93"/>
      <c r="CF52" s="93"/>
      <c r="CG52" s="93"/>
      <c r="CH52" s="93"/>
      <c r="CI52" s="93"/>
      <c r="CJ52" s="93"/>
      <c r="CK52" s="93"/>
      <c r="CY52" s="441"/>
      <c r="CZ52" s="441"/>
      <c r="DD52" s="440"/>
      <c r="DE52" s="440"/>
      <c r="DF52" s="440"/>
      <c r="DG52" s="448"/>
    </row>
    <row r="53" spans="1:111" ht="138" customHeight="1" x14ac:dyDescent="0.25">
      <c r="A53" s="93" t="s">
        <v>24</v>
      </c>
      <c r="B53" s="93" t="s">
        <v>27</v>
      </c>
      <c r="C53" s="93" t="s">
        <v>27</v>
      </c>
      <c r="D53" s="148" t="s">
        <v>212</v>
      </c>
      <c r="E53" s="85" t="s">
        <v>516</v>
      </c>
      <c r="F53" s="93" t="s">
        <v>517</v>
      </c>
      <c r="L53" s="93" t="s">
        <v>518</v>
      </c>
      <c r="M53" s="93" t="s">
        <v>519</v>
      </c>
      <c r="N53" s="90" t="s">
        <v>9</v>
      </c>
      <c r="O53" s="90" t="s">
        <v>14</v>
      </c>
      <c r="P53" s="90" t="str">
        <f>INDEX([9]Validacion!$C$15:$G$19,'Mapa de Riesgos'!CY53:CY53,'Mapa de Riesgos'!CZ53:CZ53)</f>
        <v>Extrema</v>
      </c>
      <c r="Q53" s="93" t="s">
        <v>520</v>
      </c>
      <c r="R53" s="90" t="s">
        <v>158</v>
      </c>
      <c r="S53" s="106" t="s">
        <v>58</v>
      </c>
      <c r="T53" s="90" t="s">
        <v>59</v>
      </c>
      <c r="U53" s="90" t="s">
        <v>60</v>
      </c>
      <c r="V53" s="90" t="s">
        <v>61</v>
      </c>
      <c r="W53" s="90" t="s">
        <v>62</v>
      </c>
      <c r="X53" s="90" t="s">
        <v>75</v>
      </c>
      <c r="Y53" s="90" t="s">
        <v>63</v>
      </c>
      <c r="Z53" s="90">
        <f t="shared" si="0"/>
        <v>100</v>
      </c>
      <c r="AA53" s="90" t="str">
        <f t="shared" si="6"/>
        <v>Fuerte</v>
      </c>
      <c r="AB53" s="90" t="s">
        <v>141</v>
      </c>
      <c r="AC53" s="21">
        <f t="shared" si="2"/>
        <v>200</v>
      </c>
      <c r="AD53" s="112" t="str">
        <f t="shared" si="3"/>
        <v>Fuerte</v>
      </c>
      <c r="AE53" s="101">
        <f>(IF(AD53="Fuerte",100,IF(AD53="Moderado",50,0))/1)</f>
        <v>100</v>
      </c>
      <c r="AF53" s="90" t="str">
        <f>IF(AE53=100,"Fuerte",IF(OR(AE53=99,AE53&gt;=50),"Moderado","Débil"))</f>
        <v>Fuerte</v>
      </c>
      <c r="AG53" s="106" t="s">
        <v>150</v>
      </c>
      <c r="AH53" s="90" t="s">
        <v>152</v>
      </c>
      <c r="AI53" s="90" t="str">
        <f>VLOOKUP(IF(DE53=0,DE53+1,DE53),[9]Validacion!$J$15:$K$19,2,FALSE)</f>
        <v>Rara Vez</v>
      </c>
      <c r="AJ53" s="90" t="str">
        <f>VLOOKUP(IF(DG53=0,DG53+1,DG53),[9]Validacion!$J$23:$K$27,2,FALSE)</f>
        <v>Mayor</v>
      </c>
      <c r="AK53" s="90" t="str">
        <f>INDEX([9]Validacion!$C$15:$G$19,IF(DE53=0,DE53+1,'Mapa de Riesgos'!DE53:DE53),IF(DG53=0,DG53+1,'Mapa de Riesgos'!DG53:DG53))</f>
        <v>Alta</v>
      </c>
      <c r="AL53" s="90" t="s">
        <v>226</v>
      </c>
      <c r="AM53" s="93" t="s">
        <v>521</v>
      </c>
      <c r="AN53" s="93" t="s">
        <v>522</v>
      </c>
      <c r="AO53" s="93" t="s">
        <v>523</v>
      </c>
      <c r="AP53" s="84">
        <v>43467</v>
      </c>
      <c r="AQ53" s="84">
        <v>43830</v>
      </c>
      <c r="AR53" s="93" t="s">
        <v>356</v>
      </c>
      <c r="AS53" s="93"/>
      <c r="AT53" s="93"/>
      <c r="AU53" s="93"/>
      <c r="AV53" s="93"/>
      <c r="AW53" s="90"/>
      <c r="AX53" s="86"/>
      <c r="AY53" s="94"/>
      <c r="AZ53" s="94"/>
      <c r="BA53" s="94"/>
      <c r="BB53" s="91"/>
      <c r="BC53" s="91"/>
      <c r="BD53" s="117"/>
      <c r="BE53" s="117"/>
      <c r="BF53" s="117"/>
      <c r="BG53" s="117"/>
      <c r="BH53" s="117"/>
      <c r="BI53" s="117"/>
      <c r="BJ53" s="117"/>
      <c r="BK53" s="117"/>
      <c r="BL53" s="117"/>
      <c r="BM53" s="117"/>
      <c r="BN53" s="117"/>
      <c r="BO53" s="117"/>
      <c r="BP53" s="117"/>
      <c r="BQ53" s="117"/>
      <c r="BR53" s="117"/>
      <c r="BS53" s="117"/>
      <c r="BT53" s="117"/>
      <c r="BU53" s="117"/>
      <c r="BV53" s="117"/>
      <c r="BW53" s="117"/>
      <c r="BX53" s="117"/>
      <c r="BY53" s="117"/>
      <c r="BZ53" s="117"/>
      <c r="CA53" s="117"/>
      <c r="CB53" s="117"/>
      <c r="CC53" s="93"/>
      <c r="CD53" s="93"/>
      <c r="CE53" s="93"/>
      <c r="CF53" s="93"/>
      <c r="CG53" s="93"/>
      <c r="CH53" s="93"/>
      <c r="CI53" s="93"/>
      <c r="CJ53" s="93"/>
      <c r="CK53" s="93"/>
      <c r="CY53" s="94">
        <f>VLOOKUP(N53,[9]Validacion!$I$15:$M$19,2,FALSE)</f>
        <v>3</v>
      </c>
      <c r="CZ53" s="94">
        <f>VLOOKUP(O53,[9]Validacion!$I$23:$J$27,2,FALSE)</f>
        <v>4</v>
      </c>
      <c r="DD53" s="94">
        <f>VLOOKUP($N53,[9]Validacion!$I$15:$M$19,2,FALSE)</f>
        <v>3</v>
      </c>
      <c r="DE53" s="94">
        <f>IF(AF53="Fuerte",DD53-2,IF(AND(AF53="Moderado",AG53="Directamente",AH53="Directamente"),DD53-1,IF(AND(AF53="Moderado",AG53="No Disminuye",AH53="Directamente"),DD53,IF(AND(AF53="Moderado",AG53="Directamente",AH53="No Disminuye"),DD53-1,DD53))))</f>
        <v>1</v>
      </c>
      <c r="DF53" s="94">
        <f>VLOOKUP($O53,[9]Validacion!$I$23:$J$27,2,FALSE)</f>
        <v>4</v>
      </c>
      <c r="DG53" s="100">
        <f>IF(AF53="Fuerte",DF53,IF(AND(AF53="Moderado",AG53="Directamente",AH53="Directamente"),DF53-1,IF(AND(AF53="Moderado",AG53="No Disminuye",AH53="Directamente"),DF53-1,IF(AND(AF53="Moderado",AG53="Directamente",AH53="No Disminuye"),DF53,DF53))))</f>
        <v>4</v>
      </c>
    </row>
    <row r="54" spans="1:111" ht="105" customHeight="1" x14ac:dyDescent="0.25">
      <c r="A54" s="430" t="s">
        <v>24</v>
      </c>
      <c r="B54" s="430" t="s">
        <v>27</v>
      </c>
      <c r="C54" s="430" t="s">
        <v>27</v>
      </c>
      <c r="D54" s="489" t="s">
        <v>219</v>
      </c>
      <c r="E54" s="490" t="s">
        <v>524</v>
      </c>
      <c r="F54" s="490" t="s">
        <v>525</v>
      </c>
      <c r="L54" s="465" t="s">
        <v>526</v>
      </c>
      <c r="M54" s="490" t="s">
        <v>527</v>
      </c>
      <c r="N54" s="488" t="s">
        <v>11</v>
      </c>
      <c r="O54" s="488" t="s">
        <v>14</v>
      </c>
      <c r="P54" s="488" t="str">
        <f>INDEX([9]Validacion!$C$15:$G$19,'Mapa de Riesgos'!CY54:CY57,'Mapa de Riesgos'!CZ54:CZ57)</f>
        <v>Alta</v>
      </c>
      <c r="Q54" s="114" t="s">
        <v>528</v>
      </c>
      <c r="R54" s="149" t="s">
        <v>158</v>
      </c>
      <c r="S54" s="150" t="s">
        <v>58</v>
      </c>
      <c r="T54" s="149" t="s">
        <v>59</v>
      </c>
      <c r="U54" s="149" t="s">
        <v>60</v>
      </c>
      <c r="V54" s="149" t="s">
        <v>61</v>
      </c>
      <c r="W54" s="149" t="s">
        <v>62</v>
      </c>
      <c r="X54" s="149" t="s">
        <v>75</v>
      </c>
      <c r="Y54" s="149" t="s">
        <v>63</v>
      </c>
      <c r="Z54" s="149">
        <f t="shared" si="0"/>
        <v>100</v>
      </c>
      <c r="AA54" s="149" t="str">
        <f t="shared" si="6"/>
        <v>Fuerte</v>
      </c>
      <c r="AB54" s="149" t="s">
        <v>141</v>
      </c>
      <c r="AC54" s="151">
        <f t="shared" si="2"/>
        <v>200</v>
      </c>
      <c r="AD54" s="152" t="str">
        <f t="shared" si="3"/>
        <v>Fuerte</v>
      </c>
      <c r="AE54" s="447">
        <f>(IF(AD54="Fuerte",100,IF(AD54="Moderado",50,0))+IF(AD55="Fuerte",100,IF(AD55="Moderado",50,0))+IF(AD56="Fuerte",100,IF(AD56="Moderado",50,0))+IF(AD57="Fuerte",100,IF(AD57="Moderado",50,0)))/4</f>
        <v>100</v>
      </c>
      <c r="AF54" s="488" t="str">
        <f>IF(AE54=100,"Fuerte",IF(OR(AE54=99,AE54&gt;=50),"Moderado","Débil"))</f>
        <v>Fuerte</v>
      </c>
      <c r="AG54" s="488" t="s">
        <v>150</v>
      </c>
      <c r="AH54" s="488" t="s">
        <v>152</v>
      </c>
      <c r="AI54" s="445" t="str">
        <f>VLOOKUP(IF(DE54=0,DE54+1,IF(DE54=-1,DE54+2,DE54)),[9]Validacion!$J$15:$K$19,2,FALSE)</f>
        <v>Rara Vez</v>
      </c>
      <c r="AJ54" s="488" t="str">
        <f>VLOOKUP(IF(DG54=0,DG54+1,DG54),[9]Validacion!$J$23:$K$27,2,FALSE)</f>
        <v>Mayor</v>
      </c>
      <c r="AK54" s="488" t="str">
        <f>INDEX([9]Validacion!$C$15:$G$19,IF(DE54=0,DE54+1,IF(DE54=-1,DE54+2,'Mapa de Riesgos'!DE54:DE57)),IF(DG54=0,DG54+1,'Mapa de Riesgos'!DG54:DG57))</f>
        <v>Alta</v>
      </c>
      <c r="AL54" s="488" t="s">
        <v>226</v>
      </c>
      <c r="AM54" s="114" t="s">
        <v>529</v>
      </c>
      <c r="AN54" s="114" t="s">
        <v>530</v>
      </c>
      <c r="AO54" s="114" t="s">
        <v>531</v>
      </c>
      <c r="AP54" s="84">
        <v>43467</v>
      </c>
      <c r="AQ54" s="84">
        <v>43830</v>
      </c>
      <c r="AR54" s="93" t="s">
        <v>532</v>
      </c>
      <c r="AS54" s="20"/>
      <c r="AT54" s="20"/>
      <c r="AU54" s="93"/>
      <c r="AV54" s="93"/>
      <c r="AW54" s="90"/>
      <c r="AX54" s="86"/>
      <c r="AY54" s="439"/>
      <c r="AZ54" s="94"/>
      <c r="BA54" s="439"/>
      <c r="BB54" s="91"/>
      <c r="BC54" s="91"/>
      <c r="BD54" s="117"/>
      <c r="BE54" s="117"/>
      <c r="BF54" s="117"/>
      <c r="BG54" s="117"/>
      <c r="BH54" s="117"/>
      <c r="BI54" s="117"/>
      <c r="BJ54" s="117"/>
      <c r="BK54" s="117"/>
      <c r="BL54" s="117"/>
      <c r="BM54" s="117"/>
      <c r="BN54" s="117"/>
      <c r="BO54" s="117"/>
      <c r="BP54" s="117"/>
      <c r="BQ54" s="117"/>
      <c r="BR54" s="117"/>
      <c r="BS54" s="117"/>
      <c r="BT54" s="117"/>
      <c r="BU54" s="117"/>
      <c r="BV54" s="117"/>
      <c r="BW54" s="117"/>
      <c r="BX54" s="117"/>
      <c r="BY54" s="117"/>
      <c r="BZ54" s="117"/>
      <c r="CA54" s="117"/>
      <c r="CB54" s="117"/>
      <c r="CC54" s="93"/>
      <c r="CD54" s="93"/>
      <c r="CE54" s="93"/>
      <c r="CF54" s="93"/>
      <c r="CG54" s="93"/>
      <c r="CH54" s="93"/>
      <c r="CI54" s="93"/>
      <c r="CJ54" s="93"/>
      <c r="CK54" s="93"/>
      <c r="CY54" s="439">
        <f>VLOOKUP(N54,[9]Validacion!$I$15:$M$19,2,FALSE)</f>
        <v>1</v>
      </c>
      <c r="CZ54" s="439">
        <f>VLOOKUP(O54,[9]Validacion!$I$23:$J$27,2,FALSE)</f>
        <v>4</v>
      </c>
      <c r="DD54" s="439">
        <f>VLOOKUP($N54,[9]Validacion!$I$15:$M$19,2,FALSE)</f>
        <v>1</v>
      </c>
      <c r="DE54" s="439">
        <f>IF(AF54="Fuerte",DD54-2,IF(AND(AF54="Moderado",AG54="Directamente",AH54="Directamente"),DD54-1,IF(AND(AF54="Moderado",AG54="No Disminuye",AH54="Directamente"),DD54,IF(AND(AF54="Moderado",AG54="Directamente",AH54="No Disminuye"),DD54-1,DD54))))</f>
        <v>-1</v>
      </c>
      <c r="DF54" s="439">
        <f>VLOOKUP($O54,[9]Validacion!$I$23:$J$27,2,FALSE)</f>
        <v>4</v>
      </c>
      <c r="DG54" s="448">
        <f>IF(AF54="Fuerte",DF54,IF(AND(AF54="Moderado",AG54="Directamente",AH54="Directamente"),DF54-1,IF(AND(AF54="Moderado",AG54="No Disminuye",AH54="Directamente"),DF54-1,IF(AND(AF54="Moderado",AG54="Directamente",AH54="No Disminuye"),DF54,DF54))))</f>
        <v>4</v>
      </c>
    </row>
    <row r="55" spans="1:111" ht="115.5" customHeight="1" x14ac:dyDescent="0.25">
      <c r="A55" s="430"/>
      <c r="B55" s="430"/>
      <c r="C55" s="430"/>
      <c r="D55" s="489"/>
      <c r="E55" s="490"/>
      <c r="F55" s="490"/>
      <c r="L55" s="465"/>
      <c r="M55" s="490"/>
      <c r="N55" s="488"/>
      <c r="O55" s="488"/>
      <c r="P55" s="488"/>
      <c r="Q55" s="114" t="s">
        <v>533</v>
      </c>
      <c r="R55" s="149" t="s">
        <v>158</v>
      </c>
      <c r="S55" s="150" t="s">
        <v>58</v>
      </c>
      <c r="T55" s="149" t="s">
        <v>59</v>
      </c>
      <c r="U55" s="149" t="s">
        <v>60</v>
      </c>
      <c r="V55" s="149" t="s">
        <v>61</v>
      </c>
      <c r="W55" s="149" t="s">
        <v>62</v>
      </c>
      <c r="X55" s="149" t="s">
        <v>75</v>
      </c>
      <c r="Y55" s="149" t="s">
        <v>63</v>
      </c>
      <c r="Z55" s="149">
        <f t="shared" si="0"/>
        <v>100</v>
      </c>
      <c r="AA55" s="149" t="str">
        <f t="shared" si="6"/>
        <v>Fuerte</v>
      </c>
      <c r="AB55" s="149" t="s">
        <v>141</v>
      </c>
      <c r="AC55" s="151">
        <f t="shared" si="2"/>
        <v>200</v>
      </c>
      <c r="AD55" s="152" t="str">
        <f t="shared" si="3"/>
        <v>Fuerte</v>
      </c>
      <c r="AE55" s="447"/>
      <c r="AF55" s="488"/>
      <c r="AG55" s="488"/>
      <c r="AH55" s="488"/>
      <c r="AI55" s="445"/>
      <c r="AJ55" s="488"/>
      <c r="AK55" s="488"/>
      <c r="AL55" s="488"/>
      <c r="AM55" s="114" t="s">
        <v>534</v>
      </c>
      <c r="AN55" s="114" t="s">
        <v>535</v>
      </c>
      <c r="AO55" s="114" t="s">
        <v>531</v>
      </c>
      <c r="AP55" s="84">
        <v>43467</v>
      </c>
      <c r="AQ55" s="84">
        <v>43830</v>
      </c>
      <c r="AR55" s="93" t="s">
        <v>536</v>
      </c>
      <c r="AS55" s="139"/>
      <c r="AT55" s="139"/>
      <c r="AU55" s="93"/>
      <c r="AV55" s="93"/>
      <c r="AW55" s="90"/>
      <c r="AX55" s="86"/>
      <c r="AY55" s="440"/>
      <c r="AZ55" s="95"/>
      <c r="BA55" s="440"/>
      <c r="BB55" s="99"/>
      <c r="BC55" s="99"/>
      <c r="BD55" s="117"/>
      <c r="BE55" s="117"/>
      <c r="BF55" s="117"/>
      <c r="BG55" s="117"/>
      <c r="BH55" s="117"/>
      <c r="BI55" s="117"/>
      <c r="BJ55" s="117"/>
      <c r="BK55" s="117"/>
      <c r="BL55" s="117"/>
      <c r="BM55" s="117"/>
      <c r="BN55" s="117"/>
      <c r="BO55" s="117"/>
      <c r="BP55" s="117"/>
      <c r="BQ55" s="117"/>
      <c r="BR55" s="117"/>
      <c r="BS55" s="117"/>
      <c r="BT55" s="117"/>
      <c r="BU55" s="117"/>
      <c r="BV55" s="117"/>
      <c r="BW55" s="117"/>
      <c r="BX55" s="117"/>
      <c r="BY55" s="117"/>
      <c r="BZ55" s="117"/>
      <c r="CA55" s="117"/>
      <c r="CB55" s="117"/>
      <c r="CC55" s="93"/>
      <c r="CD55" s="93"/>
      <c r="CE55" s="93"/>
      <c r="CF55" s="93"/>
      <c r="CG55" s="93"/>
      <c r="CH55" s="93"/>
      <c r="CI55" s="93"/>
      <c r="CJ55" s="93"/>
      <c r="CK55" s="93"/>
      <c r="CY55" s="440"/>
      <c r="CZ55" s="440"/>
      <c r="DD55" s="440"/>
      <c r="DE55" s="440"/>
      <c r="DF55" s="440"/>
      <c r="DG55" s="448"/>
    </row>
    <row r="56" spans="1:111" ht="92.25" customHeight="1" x14ac:dyDescent="0.25">
      <c r="A56" s="430"/>
      <c r="B56" s="430"/>
      <c r="C56" s="430"/>
      <c r="D56" s="489"/>
      <c r="E56" s="490"/>
      <c r="F56" s="490"/>
      <c r="L56" s="465"/>
      <c r="M56" s="490"/>
      <c r="N56" s="488"/>
      <c r="O56" s="488"/>
      <c r="P56" s="488"/>
      <c r="Q56" s="114" t="s">
        <v>537</v>
      </c>
      <c r="R56" s="149" t="s">
        <v>158</v>
      </c>
      <c r="S56" s="150" t="s">
        <v>58</v>
      </c>
      <c r="T56" s="149" t="s">
        <v>59</v>
      </c>
      <c r="U56" s="149" t="s">
        <v>60</v>
      </c>
      <c r="V56" s="149" t="s">
        <v>61</v>
      </c>
      <c r="W56" s="149" t="s">
        <v>62</v>
      </c>
      <c r="X56" s="149" t="s">
        <v>75</v>
      </c>
      <c r="Y56" s="149" t="s">
        <v>63</v>
      </c>
      <c r="Z56" s="149">
        <f t="shared" si="0"/>
        <v>100</v>
      </c>
      <c r="AA56" s="149" t="str">
        <f t="shared" si="6"/>
        <v>Fuerte</v>
      </c>
      <c r="AB56" s="149" t="s">
        <v>141</v>
      </c>
      <c r="AC56" s="151">
        <f t="shared" si="2"/>
        <v>200</v>
      </c>
      <c r="AD56" s="152" t="str">
        <f t="shared" si="3"/>
        <v>Fuerte</v>
      </c>
      <c r="AE56" s="447"/>
      <c r="AF56" s="488"/>
      <c r="AG56" s="488"/>
      <c r="AH56" s="488"/>
      <c r="AI56" s="445"/>
      <c r="AJ56" s="488"/>
      <c r="AK56" s="488"/>
      <c r="AL56" s="488"/>
      <c r="AM56" s="114" t="s">
        <v>538</v>
      </c>
      <c r="AN56" s="114" t="s">
        <v>539</v>
      </c>
      <c r="AO56" s="114" t="s">
        <v>531</v>
      </c>
      <c r="AP56" s="84">
        <v>43467</v>
      </c>
      <c r="AQ56" s="84">
        <v>43830</v>
      </c>
      <c r="AR56" s="93" t="s">
        <v>540</v>
      </c>
      <c r="AS56" s="476"/>
      <c r="AT56" s="491"/>
      <c r="AU56" s="93"/>
      <c r="AV56" s="93"/>
      <c r="AW56" s="90"/>
      <c r="AX56" s="86"/>
      <c r="AY56" s="440"/>
      <c r="AZ56" s="95"/>
      <c r="BA56" s="440"/>
      <c r="BB56" s="99"/>
      <c r="BC56" s="99"/>
      <c r="BD56" s="117"/>
      <c r="BE56" s="117"/>
      <c r="BF56" s="117"/>
      <c r="BG56" s="117"/>
      <c r="BH56" s="117"/>
      <c r="BI56" s="117"/>
      <c r="BJ56" s="117"/>
      <c r="BK56" s="117"/>
      <c r="BL56" s="117"/>
      <c r="BM56" s="117"/>
      <c r="BN56" s="117"/>
      <c r="BO56" s="117"/>
      <c r="BP56" s="117"/>
      <c r="BQ56" s="117"/>
      <c r="BR56" s="117"/>
      <c r="BS56" s="117"/>
      <c r="BT56" s="117"/>
      <c r="BU56" s="117"/>
      <c r="BV56" s="117"/>
      <c r="BW56" s="117"/>
      <c r="BX56" s="117"/>
      <c r="BY56" s="117"/>
      <c r="BZ56" s="117"/>
      <c r="CA56" s="117"/>
      <c r="CB56" s="117"/>
      <c r="CC56" s="93"/>
      <c r="CD56" s="93"/>
      <c r="CE56" s="93"/>
      <c r="CF56" s="93"/>
      <c r="CG56" s="93"/>
      <c r="CH56" s="93"/>
      <c r="CI56" s="93"/>
      <c r="CJ56" s="93"/>
      <c r="CK56" s="93"/>
      <c r="CY56" s="440"/>
      <c r="CZ56" s="440"/>
      <c r="DD56" s="440"/>
      <c r="DE56" s="440"/>
      <c r="DF56" s="440"/>
      <c r="DG56" s="448"/>
    </row>
    <row r="57" spans="1:111" ht="84" customHeight="1" x14ac:dyDescent="0.25">
      <c r="A57" s="430"/>
      <c r="B57" s="430"/>
      <c r="C57" s="430"/>
      <c r="D57" s="489"/>
      <c r="E57" s="490"/>
      <c r="F57" s="490"/>
      <c r="L57" s="465"/>
      <c r="M57" s="490"/>
      <c r="N57" s="488"/>
      <c r="O57" s="488"/>
      <c r="P57" s="488"/>
      <c r="Q57" s="114" t="s">
        <v>541</v>
      </c>
      <c r="R57" s="149" t="s">
        <v>158</v>
      </c>
      <c r="S57" s="150" t="s">
        <v>58</v>
      </c>
      <c r="T57" s="149" t="s">
        <v>59</v>
      </c>
      <c r="U57" s="149" t="s">
        <v>60</v>
      </c>
      <c r="V57" s="149" t="s">
        <v>61</v>
      </c>
      <c r="W57" s="149" t="s">
        <v>62</v>
      </c>
      <c r="X57" s="149" t="s">
        <v>75</v>
      </c>
      <c r="Y57" s="149" t="s">
        <v>63</v>
      </c>
      <c r="Z57" s="149">
        <f t="shared" si="0"/>
        <v>100</v>
      </c>
      <c r="AA57" s="149" t="str">
        <f t="shared" si="6"/>
        <v>Fuerte</v>
      </c>
      <c r="AB57" s="149" t="s">
        <v>141</v>
      </c>
      <c r="AC57" s="151">
        <f t="shared" si="2"/>
        <v>200</v>
      </c>
      <c r="AD57" s="152" t="str">
        <f t="shared" si="3"/>
        <v>Fuerte</v>
      </c>
      <c r="AE57" s="447"/>
      <c r="AF57" s="488"/>
      <c r="AG57" s="488"/>
      <c r="AH57" s="488"/>
      <c r="AI57" s="445"/>
      <c r="AJ57" s="488"/>
      <c r="AK57" s="488"/>
      <c r="AL57" s="488"/>
      <c r="AM57" s="114" t="s">
        <v>542</v>
      </c>
      <c r="AN57" s="114" t="s">
        <v>543</v>
      </c>
      <c r="AO57" s="114" t="s">
        <v>531</v>
      </c>
      <c r="AP57" s="84">
        <v>43467</v>
      </c>
      <c r="AQ57" s="84">
        <v>43830</v>
      </c>
      <c r="AR57" s="93" t="s">
        <v>544</v>
      </c>
      <c r="AS57" s="477"/>
      <c r="AT57" s="492"/>
      <c r="AU57" s="93"/>
      <c r="AV57" s="93"/>
      <c r="AW57" s="90"/>
      <c r="AX57" s="86"/>
      <c r="AY57" s="441"/>
      <c r="AZ57" s="96"/>
      <c r="BA57" s="441"/>
      <c r="BB57" s="92"/>
      <c r="BC57" s="92"/>
      <c r="BD57" s="117"/>
      <c r="BE57" s="117"/>
      <c r="BF57" s="117"/>
      <c r="BG57" s="117"/>
      <c r="BH57" s="117"/>
      <c r="BI57" s="117"/>
      <c r="BJ57" s="117"/>
      <c r="BK57" s="117"/>
      <c r="BL57" s="117"/>
      <c r="BM57" s="117"/>
      <c r="BN57" s="117"/>
      <c r="BO57" s="117"/>
      <c r="BP57" s="117"/>
      <c r="BQ57" s="117"/>
      <c r="BR57" s="117"/>
      <c r="BS57" s="117"/>
      <c r="BT57" s="117"/>
      <c r="BU57" s="117"/>
      <c r="BV57" s="117"/>
      <c r="BW57" s="117"/>
      <c r="BX57" s="117"/>
      <c r="BY57" s="117"/>
      <c r="BZ57" s="117"/>
      <c r="CA57" s="117"/>
      <c r="CB57" s="117"/>
      <c r="CC57" s="93"/>
      <c r="CD57" s="93"/>
      <c r="CE57" s="93"/>
      <c r="CF57" s="93"/>
      <c r="CG57" s="93"/>
      <c r="CH57" s="93"/>
      <c r="CI57" s="93"/>
      <c r="CJ57" s="93"/>
      <c r="CK57" s="93"/>
      <c r="CM57" s="123"/>
      <c r="CY57" s="441"/>
      <c r="CZ57" s="441"/>
      <c r="DD57" s="440"/>
      <c r="DE57" s="440"/>
      <c r="DF57" s="440"/>
      <c r="DG57" s="448"/>
    </row>
    <row r="58" spans="1:111" ht="129" customHeight="1" x14ac:dyDescent="0.25">
      <c r="A58" s="430" t="s">
        <v>53</v>
      </c>
      <c r="B58" s="430" t="s">
        <v>27</v>
      </c>
      <c r="C58" s="430" t="s">
        <v>27</v>
      </c>
      <c r="D58" s="496" t="s">
        <v>220</v>
      </c>
      <c r="E58" s="430" t="s">
        <v>545</v>
      </c>
      <c r="F58" s="430" t="s">
        <v>546</v>
      </c>
      <c r="L58" s="430" t="s">
        <v>547</v>
      </c>
      <c r="M58" s="465" t="s">
        <v>548</v>
      </c>
      <c r="N58" s="445" t="s">
        <v>9</v>
      </c>
      <c r="O58" s="445" t="s">
        <v>14</v>
      </c>
      <c r="P58" s="445" t="str">
        <f>INDEX([9]Validacion!$C$15:$G$19,'Mapa de Riesgos'!CY58:CY59,'Mapa de Riesgos'!CZ58:CZ59)</f>
        <v>Extrema</v>
      </c>
      <c r="Q58" s="93" t="s">
        <v>549</v>
      </c>
      <c r="R58" s="90" t="s">
        <v>158</v>
      </c>
      <c r="S58" s="106" t="s">
        <v>58</v>
      </c>
      <c r="T58" s="106" t="s">
        <v>59</v>
      </c>
      <c r="U58" s="106" t="s">
        <v>60</v>
      </c>
      <c r="V58" s="106" t="s">
        <v>61</v>
      </c>
      <c r="W58" s="106" t="s">
        <v>62</v>
      </c>
      <c r="X58" s="106" t="s">
        <v>75</v>
      </c>
      <c r="Y58" s="106" t="s">
        <v>63</v>
      </c>
      <c r="Z58" s="90">
        <f t="shared" si="0"/>
        <v>100</v>
      </c>
      <c r="AA58" s="90" t="str">
        <f>IF(Z58&gt;=96,"Fuerte",IF(OR(Z58=95,Z58&gt;=86),"Moderado","Débil"))</f>
        <v>Fuerte</v>
      </c>
      <c r="AB58" s="90" t="s">
        <v>141</v>
      </c>
      <c r="AC58" s="21">
        <f t="shared" si="2"/>
        <v>200</v>
      </c>
      <c r="AD58" s="21" t="str">
        <f t="shared" si="3"/>
        <v>Fuerte</v>
      </c>
      <c r="AE58" s="445">
        <f>(IF(AD58="Fuerte",100,IF(AD58="Moderado",50,0))+IF(AD59="Fuerte",100,IF(AD59="Moderado",50,0)))/2</f>
        <v>100</v>
      </c>
      <c r="AF58" s="445" t="str">
        <f>IF(AE58=100,"Fuerte",IF(OR(AE58=99,AE58&gt;=50),"Moderado","Débil"))</f>
        <v>Fuerte</v>
      </c>
      <c r="AG58" s="445" t="s">
        <v>150</v>
      </c>
      <c r="AH58" s="445" t="s">
        <v>152</v>
      </c>
      <c r="AI58" s="445" t="str">
        <f>VLOOKUP(IF(DE58=0,DE58+1,DE58),[9]Validacion!$J$15:$K$19,2,FALSE)</f>
        <v>Rara Vez</v>
      </c>
      <c r="AJ58" s="445" t="str">
        <f>VLOOKUP(IF(DG58=0,DG58+1,DG58),[9]Validacion!$J$23:$K$27,2,FALSE)</f>
        <v>Mayor</v>
      </c>
      <c r="AK58" s="445" t="str">
        <f>INDEX([9]Validacion!$C$15:$G$19,IF(DE58=0,DE58+1,'Mapa de Riesgos'!DE58:DE59),IF(DG58=0,DG58+1,'Mapa de Riesgos'!DG58:DG59))</f>
        <v>Alta</v>
      </c>
      <c r="AL58" s="445" t="s">
        <v>226</v>
      </c>
      <c r="AM58" s="114" t="s">
        <v>550</v>
      </c>
      <c r="AN58" s="93" t="s">
        <v>551</v>
      </c>
      <c r="AO58" s="93" t="s">
        <v>552</v>
      </c>
      <c r="AP58" s="84">
        <v>43467</v>
      </c>
      <c r="AQ58" s="84">
        <v>43830</v>
      </c>
      <c r="AR58" s="93" t="s">
        <v>553</v>
      </c>
      <c r="AS58" s="20"/>
      <c r="AT58" s="20"/>
      <c r="AU58" s="93"/>
      <c r="AV58" s="93"/>
      <c r="AW58" s="119"/>
      <c r="AX58" s="86"/>
      <c r="AY58" s="494"/>
      <c r="AZ58" s="153"/>
      <c r="BA58" s="439"/>
      <c r="BB58" s="91"/>
      <c r="BC58" s="91"/>
      <c r="BD58" s="117"/>
      <c r="BE58" s="117"/>
      <c r="BF58" s="117"/>
      <c r="BG58" s="117"/>
      <c r="BH58" s="117"/>
      <c r="BI58" s="117"/>
      <c r="BJ58" s="117"/>
      <c r="BK58" s="117"/>
      <c r="BL58" s="117"/>
      <c r="BM58" s="117"/>
      <c r="BN58" s="117"/>
      <c r="BO58" s="117"/>
      <c r="BP58" s="117"/>
      <c r="BQ58" s="117"/>
      <c r="BR58" s="117"/>
      <c r="BS58" s="117"/>
      <c r="BT58" s="117"/>
      <c r="BU58" s="117"/>
      <c r="BV58" s="117"/>
      <c r="BW58" s="117"/>
      <c r="BX58" s="117"/>
      <c r="BY58" s="117"/>
      <c r="BZ58" s="117"/>
      <c r="CA58" s="117"/>
      <c r="CB58" s="117"/>
      <c r="CC58" s="93"/>
      <c r="CD58" s="93"/>
      <c r="CE58" s="93"/>
      <c r="CF58" s="93"/>
      <c r="CG58" s="93"/>
      <c r="CH58" s="93"/>
      <c r="CI58" s="93"/>
      <c r="CJ58" s="93"/>
      <c r="CK58" s="93"/>
      <c r="CY58" s="439">
        <f>VLOOKUP(N58,[9]Validacion!$I$15:$M$19,2,FALSE)</f>
        <v>3</v>
      </c>
      <c r="CZ58" s="439">
        <f>VLOOKUP(O58,[9]Validacion!$I$23:$J$27,2,FALSE)</f>
        <v>4</v>
      </c>
      <c r="DD58" s="439">
        <f>VLOOKUP($N58,[9]Validacion!$I$15:$M$19,2,FALSE)</f>
        <v>3</v>
      </c>
      <c r="DE58" s="439">
        <f>IF(AF58="Fuerte",DD58-2,IF(AND(AF58="Moderado",AG58="Directamente",AH58="Directamente"),DD58-1,IF(AND(AF58="Moderado",AG58="No Disminuye",AH58="Directamente"),DD58,IF(AND(AF58="Moderado",AG58="Directamente",AH58="No Disminuye"),DD58-1,DD58))))</f>
        <v>1</v>
      </c>
      <c r="DF58" s="439">
        <f>VLOOKUP($O58,[9]Validacion!$I$23:$J$27,2,FALSE)</f>
        <v>4</v>
      </c>
      <c r="DG58" s="448">
        <f>IF(AF58="Fuerte",DF58,IF(AND(AF58="Moderado",AG58="Directamente",AH58="Directamente"),DF58-1,IF(AND(AF58="Moderado",AG58="No Disminuye",AH58="Directamente"),DF58-1,IF(AND(AF58="Moderado",AG58="Directamente",AH58="No Disminuye"),DF58,DF58))))</f>
        <v>4</v>
      </c>
    </row>
    <row r="59" spans="1:111" ht="129" customHeight="1" thickBot="1" x14ac:dyDescent="0.3">
      <c r="A59" s="430"/>
      <c r="B59" s="430"/>
      <c r="C59" s="430"/>
      <c r="D59" s="496"/>
      <c r="E59" s="430"/>
      <c r="F59" s="430"/>
      <c r="L59" s="430"/>
      <c r="M59" s="465"/>
      <c r="N59" s="445"/>
      <c r="O59" s="445"/>
      <c r="P59" s="445"/>
      <c r="Q59" s="93" t="s">
        <v>554</v>
      </c>
      <c r="R59" s="90" t="s">
        <v>158</v>
      </c>
      <c r="S59" s="106" t="s">
        <v>58</v>
      </c>
      <c r="T59" s="106" t="s">
        <v>59</v>
      </c>
      <c r="U59" s="106" t="s">
        <v>60</v>
      </c>
      <c r="V59" s="106" t="s">
        <v>61</v>
      </c>
      <c r="W59" s="106" t="s">
        <v>62</v>
      </c>
      <c r="X59" s="106" t="s">
        <v>75</v>
      </c>
      <c r="Y59" s="106" t="s">
        <v>63</v>
      </c>
      <c r="Z59" s="90">
        <f t="shared" si="0"/>
        <v>100</v>
      </c>
      <c r="AA59" s="90" t="str">
        <f>IF(Z59&gt;=96,"Fuerte",IF(OR(Z59=95,Z59&gt;=86),"Moderado","Débil"))</f>
        <v>Fuerte</v>
      </c>
      <c r="AB59" s="90" t="s">
        <v>141</v>
      </c>
      <c r="AC59" s="21">
        <f t="shared" si="2"/>
        <v>200</v>
      </c>
      <c r="AD59" s="21" t="str">
        <f t="shared" si="3"/>
        <v>Fuerte</v>
      </c>
      <c r="AE59" s="445"/>
      <c r="AF59" s="445"/>
      <c r="AG59" s="445"/>
      <c r="AH59" s="445"/>
      <c r="AI59" s="445"/>
      <c r="AJ59" s="445"/>
      <c r="AK59" s="445"/>
      <c r="AL59" s="445"/>
      <c r="AM59" s="114" t="s">
        <v>555</v>
      </c>
      <c r="AN59" s="93" t="s">
        <v>556</v>
      </c>
      <c r="AO59" s="93" t="s">
        <v>552</v>
      </c>
      <c r="AP59" s="84">
        <v>43467</v>
      </c>
      <c r="AQ59" s="84">
        <v>43830</v>
      </c>
      <c r="AR59" s="93" t="s">
        <v>356</v>
      </c>
      <c r="AS59" s="154"/>
      <c r="AT59" s="154"/>
      <c r="AU59" s="93"/>
      <c r="AV59" s="93"/>
      <c r="AW59" s="137"/>
      <c r="AX59" s="86"/>
      <c r="AY59" s="495"/>
      <c r="AZ59" s="155"/>
      <c r="BA59" s="441"/>
      <c r="BB59" s="92"/>
      <c r="BC59" s="92"/>
      <c r="BD59" s="117"/>
      <c r="BE59" s="117"/>
      <c r="BF59" s="117"/>
      <c r="BG59" s="117"/>
      <c r="BH59" s="117"/>
      <c r="BI59" s="117"/>
      <c r="BJ59" s="117"/>
      <c r="BK59" s="117"/>
      <c r="BL59" s="117"/>
      <c r="BM59" s="117"/>
      <c r="BN59" s="117"/>
      <c r="BO59" s="117"/>
      <c r="BP59" s="117"/>
      <c r="BQ59" s="117"/>
      <c r="BR59" s="117"/>
      <c r="BS59" s="117"/>
      <c r="BT59" s="117"/>
      <c r="BU59" s="117"/>
      <c r="BV59" s="117"/>
      <c r="BW59" s="117"/>
      <c r="BX59" s="117"/>
      <c r="BY59" s="117"/>
      <c r="BZ59" s="117"/>
      <c r="CA59" s="117"/>
      <c r="CB59" s="117"/>
      <c r="CC59" s="93"/>
      <c r="CD59" s="93"/>
      <c r="CE59" s="93"/>
      <c r="CF59" s="93"/>
      <c r="CG59" s="93"/>
      <c r="CH59" s="93"/>
      <c r="CI59" s="93"/>
      <c r="CJ59" s="93"/>
      <c r="CK59" s="93"/>
      <c r="CY59" s="441"/>
      <c r="CZ59" s="441"/>
      <c r="DD59" s="440"/>
      <c r="DE59" s="440"/>
      <c r="DF59" s="440"/>
      <c r="DG59" s="448"/>
    </row>
    <row r="60" spans="1:111" ht="174" customHeight="1" thickBot="1" x14ac:dyDescent="0.3">
      <c r="A60" s="430" t="s">
        <v>26</v>
      </c>
      <c r="B60" s="430" t="s">
        <v>196</v>
      </c>
      <c r="C60" s="430" t="s">
        <v>196</v>
      </c>
      <c r="D60" s="493" t="s">
        <v>156</v>
      </c>
      <c r="E60" s="430" t="s">
        <v>557</v>
      </c>
      <c r="F60" s="473" t="s">
        <v>558</v>
      </c>
      <c r="L60" s="473" t="s">
        <v>559</v>
      </c>
      <c r="M60" s="473" t="s">
        <v>560</v>
      </c>
      <c r="N60" s="445" t="s">
        <v>9</v>
      </c>
      <c r="O60" s="445" t="s">
        <v>14</v>
      </c>
      <c r="P60" s="445" t="str">
        <f>INDEX([9]Validacion!$C$15:$G$19,'Mapa de Riesgos'!CY60:CY62,'Mapa de Riesgos'!CZ60:CZ62)</f>
        <v>Extrema</v>
      </c>
      <c r="Q60" s="114" t="s">
        <v>561</v>
      </c>
      <c r="R60" s="90" t="s">
        <v>158</v>
      </c>
      <c r="S60" s="90" t="s">
        <v>58</v>
      </c>
      <c r="T60" s="90" t="s">
        <v>59</v>
      </c>
      <c r="U60" s="90" t="s">
        <v>60</v>
      </c>
      <c r="V60" s="90" t="s">
        <v>61</v>
      </c>
      <c r="W60" s="90" t="s">
        <v>62</v>
      </c>
      <c r="X60" s="90" t="s">
        <v>75</v>
      </c>
      <c r="Y60" s="90" t="s">
        <v>63</v>
      </c>
      <c r="Z60" s="90">
        <f>IF(S60="Asignado",15,0)+IF(T60="Adecuado",15,0)+IF(U60="Oportuna",15,0)+IF(V60="Prevenir",15,IF(V60="Detectar",10,0))+IF(W60="Confiable",15,0)+IF(X60="Se investigan y resuelven oportunamente",15,0)+IF(Y60="Completa",10,IF(Y60="Incompleta",5,0))</f>
        <v>100</v>
      </c>
      <c r="AA60" s="90" t="str">
        <f t="shared" si="6"/>
        <v>Fuerte</v>
      </c>
      <c r="AB60" s="90" t="s">
        <v>141</v>
      </c>
      <c r="AC60" s="21">
        <f t="shared" si="2"/>
        <v>200</v>
      </c>
      <c r="AD60" s="112" t="str">
        <f>IF(AND(AA60="Moderado",AB60="Moderado",AC60=100),"Moderado",IF(AC60=200,"Fuerte",IF(OR(AC60=150,),"Moderado","Débil")))</f>
        <v>Fuerte</v>
      </c>
      <c r="AE60" s="447">
        <f>(IF(AD60="Fuerte",100,IF(AD60="Moderado",50,0))+IF(AD61="Fuerte",100,IF(AD61="Moderado",50,0))+IF(AD62="Fuerte",100,IF(AD62="Moderado",50,0)))/3</f>
        <v>100</v>
      </c>
      <c r="AF60" s="445" t="str">
        <f>IF(AE60=100,"Fuerte",IF(OR(AE60=99,AE60&gt;=50),"Moderado","Débil"))</f>
        <v>Fuerte</v>
      </c>
      <c r="AG60" s="445" t="s">
        <v>150</v>
      </c>
      <c r="AH60" s="445" t="s">
        <v>152</v>
      </c>
      <c r="AI60" s="445" t="str">
        <f>VLOOKUP(IF(DE60=0,DE60+1,DE60),[9]Validacion!$J$15:$K$19,2,FALSE)</f>
        <v>Rara Vez</v>
      </c>
      <c r="AJ60" s="445" t="str">
        <f>VLOOKUP(IF(DG60=0,DG60+1,DG60),[9]Validacion!$J$23:$K$27,2,FALSE)</f>
        <v>Mayor</v>
      </c>
      <c r="AK60" s="445" t="str">
        <f>INDEX([9]Validacion!$C$15:$G$19,IF(DE60=0,DE60+1,'Mapa de Riesgos'!DE60:DE62),IF(DG60=0,DG60+1,'Mapa de Riesgos'!DG60:DG62))</f>
        <v>Alta</v>
      </c>
      <c r="AL60" s="445" t="s">
        <v>226</v>
      </c>
      <c r="AM60" s="93" t="s">
        <v>562</v>
      </c>
      <c r="AN60" s="93" t="s">
        <v>563</v>
      </c>
      <c r="AO60" s="93" t="s">
        <v>26</v>
      </c>
      <c r="AP60" s="84">
        <v>43467</v>
      </c>
      <c r="AQ60" s="84">
        <v>43830</v>
      </c>
      <c r="AR60" s="93" t="s">
        <v>564</v>
      </c>
      <c r="AS60" s="93"/>
      <c r="AT60" s="93"/>
      <c r="AU60" s="93"/>
      <c r="AV60" s="93"/>
      <c r="AW60" s="93"/>
      <c r="AX60" s="93"/>
      <c r="AY60" s="93"/>
      <c r="AZ60" s="93"/>
      <c r="BA60" s="93"/>
      <c r="BB60" s="93"/>
      <c r="BC60" s="93"/>
      <c r="BD60" s="93"/>
      <c r="BE60" s="93"/>
      <c r="BF60" s="93"/>
      <c r="BG60" s="93"/>
      <c r="BH60" s="93"/>
      <c r="BI60" s="93"/>
      <c r="BJ60" s="93"/>
      <c r="BK60" s="93"/>
      <c r="BL60" s="93"/>
      <c r="BM60" s="93"/>
      <c r="BN60" s="93"/>
      <c r="BO60" s="93"/>
      <c r="BP60" s="93"/>
      <c r="BQ60" s="93"/>
      <c r="BR60" s="93"/>
      <c r="BS60" s="93"/>
      <c r="BT60" s="93"/>
      <c r="BU60" s="93"/>
      <c r="BV60" s="93"/>
      <c r="BW60" s="93"/>
      <c r="BX60" s="93"/>
      <c r="BY60" s="93"/>
      <c r="BZ60" s="93"/>
      <c r="CA60" s="93"/>
      <c r="CB60" s="93"/>
      <c r="CC60" s="93"/>
      <c r="CD60" s="93"/>
      <c r="CE60" s="93"/>
      <c r="CF60" s="93"/>
      <c r="CG60" s="93"/>
      <c r="CH60" s="93"/>
      <c r="CI60" s="93"/>
      <c r="CJ60" s="93"/>
      <c r="CK60" s="93"/>
      <c r="CW60" s="37"/>
      <c r="CY60" s="439">
        <f>VLOOKUP($N60,[9]Validacion!$I$15:$M$19,2,FALSE)</f>
        <v>3</v>
      </c>
      <c r="CZ60" s="439">
        <f>VLOOKUP($O60,[9]Validacion!$I$23:$J$27,2,FALSE)</f>
        <v>4</v>
      </c>
      <c r="DD60" s="439">
        <f>VLOOKUP($N60,[9]Validacion!$I$15:$M$19,2,FALSE)</f>
        <v>3</v>
      </c>
      <c r="DE60" s="439">
        <f>IF(AF60="Fuerte",DD60-2,IF(AND(AF60="Moderado",AG60="Directamente",AH60="Directamente"),DD60-1,IF(AND(AF60="Moderado",AG60="No Disminuye",AH60="Directamente"),DD60,IF(AND(AF60="Moderado",AG60="Directamente",AH60="No Disminuye"),DD60-1,DD60))))</f>
        <v>1</v>
      </c>
      <c r="DF60" s="439">
        <f>VLOOKUP($O60,[9]Validacion!$I$23:$J$27,2,FALSE)</f>
        <v>4</v>
      </c>
      <c r="DG60" s="448">
        <f>IF(AF60="Fuerte",DF60,IF(AND(AF60="Moderado",AG60="Directamente",AH60="Directamente"),DF60-1,IF(AND(AF60="Moderado",AG60="No Disminuye",AH60="Directamente"),DF60-1,IF(AND(AF60="Moderado",AG60="Directamente",AH60="No Disminuye"),DF60,DF60))))</f>
        <v>4</v>
      </c>
    </row>
    <row r="61" spans="1:111" ht="145.5" customHeight="1" x14ac:dyDescent="0.25">
      <c r="A61" s="430"/>
      <c r="B61" s="430"/>
      <c r="C61" s="430"/>
      <c r="D61" s="493"/>
      <c r="E61" s="430"/>
      <c r="F61" s="473"/>
      <c r="L61" s="473"/>
      <c r="M61" s="473"/>
      <c r="N61" s="445"/>
      <c r="O61" s="445"/>
      <c r="P61" s="445"/>
      <c r="Q61" s="114" t="s">
        <v>565</v>
      </c>
      <c r="R61" s="90" t="s">
        <v>158</v>
      </c>
      <c r="S61" s="90" t="s">
        <v>58</v>
      </c>
      <c r="T61" s="90" t="s">
        <v>59</v>
      </c>
      <c r="U61" s="90" t="s">
        <v>60</v>
      </c>
      <c r="V61" s="90" t="s">
        <v>61</v>
      </c>
      <c r="W61" s="90" t="s">
        <v>62</v>
      </c>
      <c r="X61" s="90" t="s">
        <v>75</v>
      </c>
      <c r="Y61" s="90" t="s">
        <v>63</v>
      </c>
      <c r="Z61" s="90">
        <f t="shared" ref="Z61" si="7">IF(S61="Asignado",15,0)+IF(T61="Adecuado",15,0)+IF(U61="Oportuna",15,0)+IF(V61="Prevenir",15,IF(V61="Detectar",10,0))+IF(W61="Confiable",15,0)+IF(X61="Se investigan y resuelven oportunamente",15,0)+IF(Y61="Completa",10,IF(Y61="Incompleta",5,0))</f>
        <v>100</v>
      </c>
      <c r="AA61" s="90" t="str">
        <f t="shared" si="6"/>
        <v>Fuerte</v>
      </c>
      <c r="AB61" s="90" t="s">
        <v>141</v>
      </c>
      <c r="AC61" s="21">
        <f t="shared" si="2"/>
        <v>200</v>
      </c>
      <c r="AD61" s="112" t="str">
        <f>IF(AND(AA61="Moderado",AB61="Moderado",AC61=100),"Moderado",IF(AC61=200,"Fuerte",IF(OR(AC61=150,),"Moderado","Débil")))</f>
        <v>Fuerte</v>
      </c>
      <c r="AE61" s="447"/>
      <c r="AF61" s="445"/>
      <c r="AG61" s="445"/>
      <c r="AH61" s="445"/>
      <c r="AI61" s="445"/>
      <c r="AJ61" s="445"/>
      <c r="AK61" s="445"/>
      <c r="AL61" s="445"/>
      <c r="AM61" s="93" t="s">
        <v>566</v>
      </c>
      <c r="AN61" s="93" t="s">
        <v>556</v>
      </c>
      <c r="AO61" s="93" t="s">
        <v>26</v>
      </c>
      <c r="AP61" s="84">
        <v>43467</v>
      </c>
      <c r="AQ61" s="84">
        <v>43830</v>
      </c>
      <c r="AR61" s="93" t="s">
        <v>567</v>
      </c>
      <c r="AS61" s="93"/>
      <c r="AT61" s="93"/>
      <c r="AU61" s="93"/>
      <c r="AV61" s="93"/>
      <c r="AW61" s="93"/>
      <c r="AX61" s="93"/>
      <c r="AY61" s="93"/>
      <c r="AZ61" s="93"/>
      <c r="BA61" s="93"/>
      <c r="BB61" s="93"/>
      <c r="BC61" s="93"/>
      <c r="BD61" s="93"/>
      <c r="BE61" s="93"/>
      <c r="BF61" s="93"/>
      <c r="BG61" s="93"/>
      <c r="BH61" s="93"/>
      <c r="BI61" s="93"/>
      <c r="BJ61" s="93"/>
      <c r="BK61" s="93"/>
      <c r="BL61" s="93"/>
      <c r="BM61" s="93"/>
      <c r="BN61" s="93"/>
      <c r="BO61" s="93"/>
      <c r="BP61" s="93"/>
      <c r="BQ61" s="93"/>
      <c r="BR61" s="93"/>
      <c r="BS61" s="93"/>
      <c r="BT61" s="93"/>
      <c r="BU61" s="93"/>
      <c r="BV61" s="93"/>
      <c r="BW61" s="93"/>
      <c r="BX61" s="93"/>
      <c r="BY61" s="93"/>
      <c r="BZ61" s="93"/>
      <c r="CA61" s="93"/>
      <c r="CB61" s="93"/>
      <c r="CC61" s="93"/>
      <c r="CD61" s="93"/>
      <c r="CE61" s="93"/>
      <c r="CF61" s="93"/>
      <c r="CG61" s="93"/>
      <c r="CH61" s="93"/>
      <c r="CI61" s="93"/>
      <c r="CJ61" s="93"/>
      <c r="CK61" s="93"/>
      <c r="CW61" s="156"/>
      <c r="CY61" s="440"/>
      <c r="CZ61" s="440"/>
      <c r="DD61" s="440"/>
      <c r="DE61" s="440"/>
      <c r="DF61" s="440"/>
      <c r="DG61" s="448"/>
    </row>
    <row r="62" spans="1:111" ht="82.5" customHeight="1" x14ac:dyDescent="0.25">
      <c r="A62" s="430"/>
      <c r="B62" s="430"/>
      <c r="C62" s="430"/>
      <c r="D62" s="493"/>
      <c r="E62" s="430"/>
      <c r="F62" s="473"/>
      <c r="L62" s="473"/>
      <c r="M62" s="473"/>
      <c r="N62" s="445"/>
      <c r="O62" s="445"/>
      <c r="P62" s="445"/>
      <c r="Q62" s="93" t="s">
        <v>568</v>
      </c>
      <c r="R62" s="90" t="s">
        <v>158</v>
      </c>
      <c r="S62" s="90" t="s">
        <v>58</v>
      </c>
      <c r="T62" s="90" t="s">
        <v>59</v>
      </c>
      <c r="U62" s="90" t="s">
        <v>60</v>
      </c>
      <c r="V62" s="90" t="s">
        <v>61</v>
      </c>
      <c r="W62" s="90" t="s">
        <v>62</v>
      </c>
      <c r="X62" s="90" t="s">
        <v>75</v>
      </c>
      <c r="Y62" s="90" t="s">
        <v>63</v>
      </c>
      <c r="Z62" s="90">
        <f>IF(S62="Asignado",15,0)+IF(T62="Adecuado",15,0)+IF(U62="Oportuna",15,0)+IF(V62="Prevenir",15,IF(V62="Detectar",10,0))+IF(W62="Confiable",15,0)+IF(X62="Se investigan y resuelven oportunamente",15,0)+IF(Y62="Completa",10,IF(Y62="Incompleta",5,0))</f>
        <v>100</v>
      </c>
      <c r="AA62" s="90" t="str">
        <f t="shared" si="6"/>
        <v>Fuerte</v>
      </c>
      <c r="AB62" s="90" t="s">
        <v>141</v>
      </c>
      <c r="AC62" s="21">
        <f t="shared" si="2"/>
        <v>200</v>
      </c>
      <c r="AD62" s="112" t="str">
        <f t="shared" ref="AD62" si="8">IF(AND(AA62="Moderado",AB62="Moderado",AC62=100),"Moderado",IF(AC62=200,"Fuerte",IF(OR(AC62=150,),"Moderado","Débil")))</f>
        <v>Fuerte</v>
      </c>
      <c r="AE62" s="447"/>
      <c r="AF62" s="445"/>
      <c r="AG62" s="445"/>
      <c r="AH62" s="445"/>
      <c r="AI62" s="445"/>
      <c r="AJ62" s="445"/>
      <c r="AK62" s="445"/>
      <c r="AL62" s="445"/>
      <c r="AM62" s="93" t="s">
        <v>569</v>
      </c>
      <c r="AN62" s="93" t="s">
        <v>570</v>
      </c>
      <c r="AO62" s="93" t="s">
        <v>26</v>
      </c>
      <c r="AP62" s="84">
        <v>43467</v>
      </c>
      <c r="AQ62" s="84">
        <v>43830</v>
      </c>
      <c r="AR62" s="93" t="s">
        <v>571</v>
      </c>
      <c r="AS62" s="93"/>
      <c r="AT62" s="93"/>
      <c r="AU62" s="93"/>
      <c r="AV62" s="93"/>
      <c r="AW62" s="93"/>
      <c r="AX62" s="93"/>
      <c r="AY62" s="93"/>
      <c r="AZ62" s="93"/>
      <c r="BA62" s="93"/>
      <c r="BB62" s="93"/>
      <c r="BC62" s="93"/>
      <c r="BD62" s="93"/>
      <c r="BE62" s="93"/>
      <c r="BF62" s="93"/>
      <c r="BG62" s="93"/>
      <c r="BH62" s="93"/>
      <c r="BI62" s="93"/>
      <c r="BJ62" s="93"/>
      <c r="BK62" s="93"/>
      <c r="BL62" s="93"/>
      <c r="BM62" s="93"/>
      <c r="BN62" s="93"/>
      <c r="BO62" s="93"/>
      <c r="BP62" s="93"/>
      <c r="BQ62" s="93"/>
      <c r="BR62" s="93"/>
      <c r="BS62" s="93"/>
      <c r="BT62" s="93"/>
      <c r="BU62" s="93"/>
      <c r="BV62" s="93"/>
      <c r="BW62" s="93"/>
      <c r="BX62" s="93"/>
      <c r="BY62" s="93"/>
      <c r="BZ62" s="93"/>
      <c r="CA62" s="93"/>
      <c r="CB62" s="93"/>
      <c r="CC62" s="93"/>
      <c r="CD62" s="93"/>
      <c r="CE62" s="93"/>
      <c r="CF62" s="93"/>
      <c r="CG62" s="93"/>
      <c r="CH62" s="93"/>
      <c r="CI62" s="93"/>
      <c r="CJ62" s="93"/>
      <c r="CK62" s="93"/>
      <c r="CY62" s="441"/>
      <c r="CZ62" s="441"/>
      <c r="DD62" s="441"/>
      <c r="DE62" s="441"/>
      <c r="DF62" s="441"/>
      <c r="DG62" s="448"/>
    </row>
    <row r="63" spans="1:111" ht="26.25" customHeight="1" x14ac:dyDescent="0.25"/>
    <row r="64" spans="1:111" ht="26.25" customHeight="1" x14ac:dyDescent="0.25"/>
    <row r="65" spans="1:129" ht="33" customHeight="1" x14ac:dyDescent="0.25">
      <c r="D65" s="497" t="s">
        <v>42</v>
      </c>
      <c r="E65" s="497"/>
      <c r="F65" s="497"/>
      <c r="L65" s="14"/>
      <c r="M65" s="15"/>
    </row>
    <row r="66" spans="1:129" s="102" customFormat="1" ht="33" customHeight="1" x14ac:dyDescent="0.25">
      <c r="A66" s="8"/>
      <c r="B66" s="8"/>
      <c r="C66" s="8"/>
      <c r="D66" s="9" t="s">
        <v>43</v>
      </c>
      <c r="E66" s="9" t="s">
        <v>44</v>
      </c>
      <c r="F66" s="9" t="s">
        <v>45</v>
      </c>
      <c r="G66" s="11"/>
      <c r="H66" s="11"/>
      <c r="I66" s="11"/>
      <c r="J66" s="11"/>
      <c r="K66" s="11"/>
      <c r="M66" s="15"/>
      <c r="Q66" s="8"/>
      <c r="R66" s="8"/>
      <c r="S66" s="8"/>
      <c r="T66" s="8"/>
      <c r="U66" s="8"/>
      <c r="V66" s="8"/>
      <c r="W66" s="8"/>
      <c r="X66" s="8"/>
      <c r="Y66" s="8"/>
      <c r="Z66" s="8"/>
      <c r="AA66" s="8"/>
      <c r="AB66" s="8"/>
      <c r="AF66" s="8"/>
      <c r="AG66" s="8"/>
      <c r="AH66" s="8"/>
      <c r="AL66" s="8"/>
      <c r="AM66" s="8"/>
      <c r="AN66" s="8"/>
      <c r="AO66" s="11"/>
      <c r="AR66" s="8"/>
      <c r="AS66" s="11"/>
      <c r="AT66" s="11"/>
      <c r="AU66" s="8"/>
      <c r="AV66" s="8"/>
      <c r="AW66" s="8"/>
      <c r="AX66" s="8"/>
      <c r="AY66" s="8"/>
      <c r="AZ66" s="8"/>
      <c r="BA66" s="8"/>
      <c r="BB66" s="11"/>
      <c r="BC66" s="11"/>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row>
    <row r="67" spans="1:129" s="102" customFormat="1" ht="54" customHeight="1" x14ac:dyDescent="0.25">
      <c r="A67" s="8"/>
      <c r="B67" s="8"/>
      <c r="C67" s="8"/>
      <c r="D67" s="10">
        <v>1</v>
      </c>
      <c r="E67" s="13" t="s">
        <v>225</v>
      </c>
      <c r="F67" s="10" t="s">
        <v>224</v>
      </c>
      <c r="G67" s="11"/>
      <c r="H67" s="11"/>
      <c r="I67" s="11"/>
      <c r="J67" s="11"/>
      <c r="K67" s="11"/>
      <c r="M67" s="14"/>
      <c r="Q67" s="8"/>
      <c r="R67" s="8"/>
      <c r="S67" s="8"/>
      <c r="T67" s="8"/>
      <c r="U67" s="8"/>
      <c r="V67" s="8"/>
      <c r="W67" s="8"/>
      <c r="X67" s="8"/>
      <c r="Y67" s="8"/>
      <c r="Z67" s="8"/>
      <c r="AA67" s="8"/>
      <c r="AB67" s="8"/>
      <c r="AF67" s="8"/>
      <c r="AG67" s="8"/>
      <c r="AH67" s="8"/>
      <c r="AL67" s="8"/>
      <c r="AM67" s="8"/>
      <c r="AN67" s="8"/>
      <c r="AO67" s="11"/>
      <c r="AR67" s="8"/>
      <c r="AS67" s="11"/>
      <c r="AT67" s="11"/>
      <c r="AU67" s="8"/>
      <c r="AV67" s="8"/>
      <c r="AW67" s="8"/>
      <c r="AX67" s="8"/>
      <c r="AY67" s="8"/>
      <c r="AZ67" s="8"/>
      <c r="BA67" s="8"/>
      <c r="BB67" s="11"/>
      <c r="BC67" s="11"/>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row>
    <row r="68" spans="1:129" s="102" customFormat="1" ht="51" customHeight="1" x14ac:dyDescent="0.25">
      <c r="A68" s="8"/>
      <c r="B68" s="8"/>
      <c r="C68" s="8"/>
      <c r="D68" s="10"/>
      <c r="E68" s="13"/>
      <c r="F68" s="10"/>
      <c r="G68" s="11"/>
      <c r="H68" s="11"/>
      <c r="I68" s="11"/>
      <c r="J68" s="11"/>
      <c r="K68" s="11"/>
      <c r="M68" s="14"/>
      <c r="Q68" s="8"/>
      <c r="R68" s="8"/>
      <c r="S68" s="8"/>
      <c r="T68" s="8"/>
      <c r="U68" s="8"/>
      <c r="V68" s="8"/>
      <c r="W68" s="8"/>
      <c r="X68" s="8"/>
      <c r="Y68" s="8"/>
      <c r="Z68" s="8"/>
      <c r="AA68" s="8"/>
      <c r="AB68" s="8"/>
      <c r="AF68" s="8"/>
      <c r="AG68" s="8"/>
      <c r="AH68" s="8"/>
      <c r="AL68" s="8"/>
      <c r="AM68" s="8"/>
      <c r="AN68" s="8"/>
      <c r="AO68" s="11"/>
      <c r="AR68" s="8"/>
      <c r="AS68" s="11"/>
      <c r="AT68" s="11"/>
      <c r="AU68" s="8"/>
      <c r="AV68" s="8"/>
      <c r="AW68" s="8"/>
      <c r="AX68" s="8"/>
      <c r="AY68" s="8"/>
      <c r="AZ68" s="8"/>
      <c r="BA68" s="8"/>
      <c r="BB68" s="11"/>
      <c r="BC68" s="11"/>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row>
    <row r="69" spans="1:129" s="102" customFormat="1" ht="51" customHeight="1" x14ac:dyDescent="0.25">
      <c r="A69" s="8"/>
      <c r="B69" s="8"/>
      <c r="C69" s="8"/>
      <c r="D69" s="10"/>
      <c r="E69" s="13"/>
      <c r="F69" s="10"/>
      <c r="G69" s="11"/>
      <c r="H69" s="11"/>
      <c r="I69" s="11"/>
      <c r="J69" s="11"/>
      <c r="K69" s="11"/>
      <c r="M69" s="14"/>
      <c r="Q69" s="8"/>
      <c r="R69" s="8"/>
      <c r="S69" s="8"/>
      <c r="T69" s="8"/>
      <c r="U69" s="8"/>
      <c r="V69" s="8"/>
      <c r="W69" s="8"/>
      <c r="X69" s="8"/>
      <c r="Y69" s="8"/>
      <c r="Z69" s="8"/>
      <c r="AA69" s="8"/>
      <c r="AB69" s="8"/>
      <c r="AF69" s="8"/>
      <c r="AG69" s="8"/>
      <c r="AH69" s="8"/>
      <c r="AL69" s="8"/>
      <c r="AM69" s="8"/>
      <c r="AN69" s="8"/>
      <c r="AO69" s="11"/>
      <c r="AR69" s="8"/>
      <c r="AS69" s="11"/>
      <c r="AT69" s="11"/>
      <c r="AU69" s="8"/>
      <c r="AV69" s="8"/>
      <c r="AW69" s="8"/>
      <c r="AX69" s="8"/>
      <c r="AY69" s="8"/>
      <c r="AZ69" s="8"/>
      <c r="BA69" s="8"/>
      <c r="BB69" s="11"/>
      <c r="BC69" s="11"/>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row>
    <row r="70" spans="1:129" s="102" customFormat="1" ht="51" customHeight="1" x14ac:dyDescent="0.25">
      <c r="A70" s="8"/>
      <c r="B70" s="8"/>
      <c r="C70" s="8"/>
      <c r="D70" s="10"/>
      <c r="E70" s="13"/>
      <c r="F70" s="13"/>
      <c r="G70" s="11"/>
      <c r="H70" s="11"/>
      <c r="I70" s="11"/>
      <c r="J70" s="11"/>
      <c r="K70" s="11"/>
      <c r="M70" s="14"/>
      <c r="Q70" s="8"/>
      <c r="R70" s="8"/>
      <c r="S70" s="8"/>
      <c r="T70" s="8"/>
      <c r="U70" s="8"/>
      <c r="V70" s="8"/>
      <c r="W70" s="8"/>
      <c r="X70" s="8"/>
      <c r="Y70" s="8"/>
      <c r="Z70" s="8"/>
      <c r="AA70" s="8"/>
      <c r="AB70" s="8"/>
      <c r="AF70" s="8"/>
      <c r="AG70" s="8"/>
      <c r="AH70" s="8"/>
      <c r="AL70" s="8"/>
      <c r="AM70" s="8"/>
      <c r="AN70" s="8"/>
      <c r="AO70" s="11"/>
      <c r="AR70" s="8"/>
      <c r="AS70" s="11"/>
      <c r="AT70" s="11"/>
      <c r="AU70" s="8"/>
      <c r="AV70" s="8"/>
      <c r="AW70" s="8"/>
      <c r="AX70" s="8"/>
      <c r="AY70" s="8"/>
      <c r="AZ70" s="8"/>
      <c r="BA70" s="8"/>
      <c r="BB70" s="11"/>
      <c r="BC70" s="11"/>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row>
  </sheetData>
  <mergeCells count="767">
    <mergeCell ref="G7:J7"/>
    <mergeCell ref="A5:E6"/>
    <mergeCell ref="K10:K14"/>
    <mergeCell ref="G8:G9"/>
    <mergeCell ref="H8:H9"/>
    <mergeCell ref="I8:I9"/>
    <mergeCell ref="J8:J9"/>
    <mergeCell ref="G10:G14"/>
    <mergeCell ref="H10:H14"/>
    <mergeCell ref="I10:I14"/>
    <mergeCell ref="J10:J14"/>
    <mergeCell ref="C41:C43"/>
    <mergeCell ref="C44:C45"/>
    <mergeCell ref="C46:C47"/>
    <mergeCell ref="C48:C50"/>
    <mergeCell ref="C51:C52"/>
    <mergeCell ref="C54:C57"/>
    <mergeCell ref="C24:C25"/>
    <mergeCell ref="C26:C28"/>
    <mergeCell ref="C29:C31"/>
    <mergeCell ref="C33:C34"/>
    <mergeCell ref="C35:C36"/>
    <mergeCell ref="C37:C40"/>
    <mergeCell ref="DD60:DD62"/>
    <mergeCell ref="DE60:DE62"/>
    <mergeCell ref="DF60:DF62"/>
    <mergeCell ref="DG60:DG62"/>
    <mergeCell ref="D65:F65"/>
    <mergeCell ref="C8:C9"/>
    <mergeCell ref="C10:C14"/>
    <mergeCell ref="C15:C17"/>
    <mergeCell ref="C18:C20"/>
    <mergeCell ref="C21:C23"/>
    <mergeCell ref="AI60:AI62"/>
    <mergeCell ref="AJ60:AJ62"/>
    <mergeCell ref="AK60:AK62"/>
    <mergeCell ref="AL60:AL62"/>
    <mergeCell ref="CY60:CY62"/>
    <mergeCell ref="CZ60:CZ62"/>
    <mergeCell ref="O60:O62"/>
    <mergeCell ref="P60:P62"/>
    <mergeCell ref="AE60:AE62"/>
    <mergeCell ref="AF60:AF62"/>
    <mergeCell ref="AG60:AG62"/>
    <mergeCell ref="AH60:AH62"/>
    <mergeCell ref="DF58:DF59"/>
    <mergeCell ref="DG58:DG59"/>
    <mergeCell ref="A60:A62"/>
    <mergeCell ref="B60:B62"/>
    <mergeCell ref="D60:D62"/>
    <mergeCell ref="E60:E62"/>
    <mergeCell ref="F60:F62"/>
    <mergeCell ref="L60:L62"/>
    <mergeCell ref="M60:M62"/>
    <mergeCell ref="N60:N62"/>
    <mergeCell ref="AY58:AY59"/>
    <mergeCell ref="M58:M59"/>
    <mergeCell ref="N58:N59"/>
    <mergeCell ref="O58:O59"/>
    <mergeCell ref="P58:P59"/>
    <mergeCell ref="AE58:AE59"/>
    <mergeCell ref="AF58:AF59"/>
    <mergeCell ref="A58:A59"/>
    <mergeCell ref="B58:B59"/>
    <mergeCell ref="D58:D59"/>
    <mergeCell ref="E58:E59"/>
    <mergeCell ref="F58:F59"/>
    <mergeCell ref="L58:L59"/>
    <mergeCell ref="C58:C59"/>
    <mergeCell ref="C60:C62"/>
    <mergeCell ref="BA58:BA59"/>
    <mergeCell ref="CY58:CY59"/>
    <mergeCell ref="CZ58:CZ59"/>
    <mergeCell ref="DD58:DD59"/>
    <mergeCell ref="DE58:DE59"/>
    <mergeCell ref="AG58:AG59"/>
    <mergeCell ref="AH58:AH59"/>
    <mergeCell ref="AI58:AI59"/>
    <mergeCell ref="AJ58:AJ59"/>
    <mergeCell ref="AK58:AK59"/>
    <mergeCell ref="AL58:AL59"/>
    <mergeCell ref="CY54:CY57"/>
    <mergeCell ref="CZ54:CZ57"/>
    <mergeCell ref="DD54:DD57"/>
    <mergeCell ref="DE54:DE57"/>
    <mergeCell ref="DF54:DF57"/>
    <mergeCell ref="DG54:DG57"/>
    <mergeCell ref="AI54:AI57"/>
    <mergeCell ref="AJ54:AJ57"/>
    <mergeCell ref="AK54:AK57"/>
    <mergeCell ref="AL54:AL57"/>
    <mergeCell ref="AY54:AY57"/>
    <mergeCell ref="BA54:BA57"/>
    <mergeCell ref="AS56:AS57"/>
    <mergeCell ref="AT56:AT57"/>
    <mergeCell ref="O54:O57"/>
    <mergeCell ref="P54:P57"/>
    <mergeCell ref="AE54:AE57"/>
    <mergeCell ref="AF54:AF57"/>
    <mergeCell ref="AG54:AG57"/>
    <mergeCell ref="AH54:AH57"/>
    <mergeCell ref="DF51:DF52"/>
    <mergeCell ref="DG51:DG52"/>
    <mergeCell ref="A54:A57"/>
    <mergeCell ref="B54:B57"/>
    <mergeCell ref="D54:D57"/>
    <mergeCell ref="E54:E57"/>
    <mergeCell ref="F54:F57"/>
    <mergeCell ref="L54:L57"/>
    <mergeCell ref="M54:M57"/>
    <mergeCell ref="N54:N57"/>
    <mergeCell ref="BR51:BR52"/>
    <mergeCell ref="BS51:BS52"/>
    <mergeCell ref="CY51:CY52"/>
    <mergeCell ref="CZ51:CZ52"/>
    <mergeCell ref="DD51:DD52"/>
    <mergeCell ref="DE51:DE52"/>
    <mergeCell ref="AY51:AY52"/>
    <mergeCell ref="BA51:BA52"/>
    <mergeCell ref="BH51:BH52"/>
    <mergeCell ref="BI51:BI52"/>
    <mergeCell ref="BJ51:BJ52"/>
    <mergeCell ref="BQ51:BQ52"/>
    <mergeCell ref="AG51:AG52"/>
    <mergeCell ref="AH51:AH52"/>
    <mergeCell ref="AI51:AI52"/>
    <mergeCell ref="AJ51:AJ52"/>
    <mergeCell ref="AK51:AK52"/>
    <mergeCell ref="AL51:AL52"/>
    <mergeCell ref="M51:M52"/>
    <mergeCell ref="N51:N52"/>
    <mergeCell ref="O51:O52"/>
    <mergeCell ref="P51:P52"/>
    <mergeCell ref="AE51:AE52"/>
    <mergeCell ref="AF51:AF52"/>
    <mergeCell ref="A51:A52"/>
    <mergeCell ref="B51:B52"/>
    <mergeCell ref="D51:D52"/>
    <mergeCell ref="E51:E52"/>
    <mergeCell ref="F51:F52"/>
    <mergeCell ref="L51:L52"/>
    <mergeCell ref="DG48:DG50"/>
    <mergeCell ref="AU49:AU50"/>
    <mergeCell ref="AV49:AV50"/>
    <mergeCell ref="AW49:AW50"/>
    <mergeCell ref="AX49:AX50"/>
    <mergeCell ref="BD49:BD50"/>
    <mergeCell ref="BE49:BE50"/>
    <mergeCell ref="BF49:BF50"/>
    <mergeCell ref="BG49:BG50"/>
    <mergeCell ref="BM49:BM50"/>
    <mergeCell ref="BS48:BS50"/>
    <mergeCell ref="CY48:CY50"/>
    <mergeCell ref="CZ48:CZ50"/>
    <mergeCell ref="DD48:DD50"/>
    <mergeCell ref="DE48:DE50"/>
    <mergeCell ref="DF48:DF50"/>
    <mergeCell ref="BA48:BA50"/>
    <mergeCell ref="BH48:BH50"/>
    <mergeCell ref="BI48:BI50"/>
    <mergeCell ref="BJ48:BJ50"/>
    <mergeCell ref="BQ48:BQ50"/>
    <mergeCell ref="BR48:BR50"/>
    <mergeCell ref="BN49:BN50"/>
    <mergeCell ref="BO49:BO50"/>
    <mergeCell ref="BP49:BP50"/>
    <mergeCell ref="AH48:AH50"/>
    <mergeCell ref="AI48:AI50"/>
    <mergeCell ref="AJ48:AJ50"/>
    <mergeCell ref="AK48:AK50"/>
    <mergeCell ref="AL48:AL50"/>
    <mergeCell ref="AY48:AY50"/>
    <mergeCell ref="N48:N50"/>
    <mergeCell ref="O48:O50"/>
    <mergeCell ref="P48:P50"/>
    <mergeCell ref="AE48:AE50"/>
    <mergeCell ref="AF48:AF50"/>
    <mergeCell ref="AG48:AG50"/>
    <mergeCell ref="DE46:DE47"/>
    <mergeCell ref="DF46:DF47"/>
    <mergeCell ref="DG46:DG47"/>
    <mergeCell ref="A48:A50"/>
    <mergeCell ref="B48:B50"/>
    <mergeCell ref="D48:D50"/>
    <mergeCell ref="E48:E50"/>
    <mergeCell ref="F48:F50"/>
    <mergeCell ref="L48:L50"/>
    <mergeCell ref="M48:M50"/>
    <mergeCell ref="BP46:BP47"/>
    <mergeCell ref="BQ46:BQ47"/>
    <mergeCell ref="BR46:BR47"/>
    <mergeCell ref="CY46:CY47"/>
    <mergeCell ref="CZ46:CZ47"/>
    <mergeCell ref="DD46:DD47"/>
    <mergeCell ref="BG46:BG47"/>
    <mergeCell ref="BH46:BH47"/>
    <mergeCell ref="BI46:BI47"/>
    <mergeCell ref="BM46:BM47"/>
    <mergeCell ref="BN46:BN47"/>
    <mergeCell ref="BO46:BO47"/>
    <mergeCell ref="AT46:AT47"/>
    <mergeCell ref="AY46:AY47"/>
    <mergeCell ref="BA46:BA47"/>
    <mergeCell ref="BD46:BD47"/>
    <mergeCell ref="BE46:BE47"/>
    <mergeCell ref="BF46:BF47"/>
    <mergeCell ref="AH46:AH47"/>
    <mergeCell ref="AI46:AI47"/>
    <mergeCell ref="AJ46:AJ47"/>
    <mergeCell ref="AK46:AK47"/>
    <mergeCell ref="AL46:AL47"/>
    <mergeCell ref="AS46:AS47"/>
    <mergeCell ref="DE44:DE45"/>
    <mergeCell ref="DF44:DF45"/>
    <mergeCell ref="DG44:DG45"/>
    <mergeCell ref="BR44:BR45"/>
    <mergeCell ref="CY44:CY45"/>
    <mergeCell ref="CZ44:CZ45"/>
    <mergeCell ref="DD44:DD45"/>
    <mergeCell ref="AG44:AG45"/>
    <mergeCell ref="AH44:AH45"/>
    <mergeCell ref="AI44:AI45"/>
    <mergeCell ref="P44:P45"/>
    <mergeCell ref="AE44:AE45"/>
    <mergeCell ref="AF44:AF45"/>
    <mergeCell ref="N46:N47"/>
    <mergeCell ref="O46:O47"/>
    <mergeCell ref="P46:P47"/>
    <mergeCell ref="AE46:AE47"/>
    <mergeCell ref="AF46:AF47"/>
    <mergeCell ref="AG46:AG47"/>
    <mergeCell ref="BQ41:BQ43"/>
    <mergeCell ref="AG41:AG43"/>
    <mergeCell ref="AH41:AH43"/>
    <mergeCell ref="A46:A47"/>
    <mergeCell ref="B46:B47"/>
    <mergeCell ref="D46:D47"/>
    <mergeCell ref="E46:E47"/>
    <mergeCell ref="F46:F47"/>
    <mergeCell ref="L46:L47"/>
    <mergeCell ref="M46:M47"/>
    <mergeCell ref="BL44:BL45"/>
    <mergeCell ref="BQ44:BQ45"/>
    <mergeCell ref="BA44:BA45"/>
    <mergeCell ref="BB44:BB45"/>
    <mergeCell ref="BC44:BC45"/>
    <mergeCell ref="BH44:BH45"/>
    <mergeCell ref="BI44:BI45"/>
    <mergeCell ref="BK44:BK45"/>
    <mergeCell ref="AJ44:AJ45"/>
    <mergeCell ref="AK44:AK45"/>
    <mergeCell ref="AL44:AL45"/>
    <mergeCell ref="AS44:AS45"/>
    <mergeCell ref="AT44:AT45"/>
    <mergeCell ref="AY44:AY45"/>
    <mergeCell ref="P41:P43"/>
    <mergeCell ref="AE41:AE43"/>
    <mergeCell ref="AF41:AF43"/>
    <mergeCell ref="DG41:DG43"/>
    <mergeCell ref="A44:A45"/>
    <mergeCell ref="B44:B45"/>
    <mergeCell ref="D44:D45"/>
    <mergeCell ref="E44:E45"/>
    <mergeCell ref="F44:F45"/>
    <mergeCell ref="L44:L45"/>
    <mergeCell ref="M44:M45"/>
    <mergeCell ref="N44:N45"/>
    <mergeCell ref="O44:O45"/>
    <mergeCell ref="BR41:BR43"/>
    <mergeCell ref="CY41:CY43"/>
    <mergeCell ref="CZ41:CZ43"/>
    <mergeCell ref="DD41:DD43"/>
    <mergeCell ref="DE41:DE43"/>
    <mergeCell ref="DF41:DF43"/>
    <mergeCell ref="AY41:AY43"/>
    <mergeCell ref="BA41:BA43"/>
    <mergeCell ref="BH41:BH43"/>
    <mergeCell ref="BI41:BI43"/>
    <mergeCell ref="BJ41:BJ43"/>
    <mergeCell ref="A41:A43"/>
    <mergeCell ref="B41:B43"/>
    <mergeCell ref="D41:D43"/>
    <mergeCell ref="E41:E43"/>
    <mergeCell ref="F41:F43"/>
    <mergeCell ref="L41:L43"/>
    <mergeCell ref="BD38:BD40"/>
    <mergeCell ref="BE38:BE40"/>
    <mergeCell ref="BF38:BF40"/>
    <mergeCell ref="AI37:AI40"/>
    <mergeCell ref="AJ37:AJ40"/>
    <mergeCell ref="AK37:AK40"/>
    <mergeCell ref="AL37:AL40"/>
    <mergeCell ref="AY37:AY40"/>
    <mergeCell ref="BA37:BA40"/>
    <mergeCell ref="AU38:AU40"/>
    <mergeCell ref="AV38:AV40"/>
    <mergeCell ref="AI41:AI43"/>
    <mergeCell ref="AJ41:AJ43"/>
    <mergeCell ref="AK41:AK43"/>
    <mergeCell ref="AL41:AL43"/>
    <mergeCell ref="M41:M43"/>
    <mergeCell ref="N41:N43"/>
    <mergeCell ref="O41:O43"/>
    <mergeCell ref="DG37:DG40"/>
    <mergeCell ref="BH37:BH40"/>
    <mergeCell ref="BI37:BI40"/>
    <mergeCell ref="BQ37:BQ40"/>
    <mergeCell ref="BR37:BR40"/>
    <mergeCell ref="BY37:BY40"/>
    <mergeCell ref="BZ37:BZ40"/>
    <mergeCell ref="BN38:BN40"/>
    <mergeCell ref="BO38:BO40"/>
    <mergeCell ref="BP38:BP40"/>
    <mergeCell ref="BS38:BS40"/>
    <mergeCell ref="BU38:BU40"/>
    <mergeCell ref="BV38:BV40"/>
    <mergeCell ref="BW38:BW40"/>
    <mergeCell ref="BX38:BX40"/>
    <mergeCell ref="BJ38:BJ40"/>
    <mergeCell ref="BM38:BM40"/>
    <mergeCell ref="AW38:AW40"/>
    <mergeCell ref="AX38:AX40"/>
    <mergeCell ref="O37:O40"/>
    <mergeCell ref="P37:P40"/>
    <mergeCell ref="AE37:AE40"/>
    <mergeCell ref="AF37:AF40"/>
    <mergeCell ref="AG37:AG40"/>
    <mergeCell ref="AH37:AH40"/>
    <mergeCell ref="DF35:DF36"/>
    <mergeCell ref="BA35:BA36"/>
    <mergeCell ref="BB35:BB36"/>
    <mergeCell ref="BC35:BC36"/>
    <mergeCell ref="AG35:AG36"/>
    <mergeCell ref="AH35:AH36"/>
    <mergeCell ref="AI35:AI36"/>
    <mergeCell ref="AJ35:AJ36"/>
    <mergeCell ref="AK35:AK36"/>
    <mergeCell ref="AL35:AL36"/>
    <mergeCell ref="CY37:CY40"/>
    <mergeCell ref="CZ37:CZ40"/>
    <mergeCell ref="DD37:DD40"/>
    <mergeCell ref="DE37:DE40"/>
    <mergeCell ref="DF37:DF40"/>
    <mergeCell ref="BG38:BG40"/>
    <mergeCell ref="DG35:DG36"/>
    <mergeCell ref="A37:A40"/>
    <mergeCell ref="B37:B40"/>
    <mergeCell ref="D37:D40"/>
    <mergeCell ref="E37:E40"/>
    <mergeCell ref="F37:F40"/>
    <mergeCell ref="L37:L40"/>
    <mergeCell ref="M37:M40"/>
    <mergeCell ref="N37:N40"/>
    <mergeCell ref="BR35:BR36"/>
    <mergeCell ref="BS35:BS36"/>
    <mergeCell ref="CY35:CY36"/>
    <mergeCell ref="CZ35:CZ36"/>
    <mergeCell ref="DD35:DD36"/>
    <mergeCell ref="DE35:DE36"/>
    <mergeCell ref="BH35:BH36"/>
    <mergeCell ref="BI35:BI36"/>
    <mergeCell ref="BJ35:BJ36"/>
    <mergeCell ref="BK35:BK36"/>
    <mergeCell ref="BL35:BL36"/>
    <mergeCell ref="BQ35:BQ36"/>
    <mergeCell ref="AS35:AS36"/>
    <mergeCell ref="AT35:AT36"/>
    <mergeCell ref="AY35:AY36"/>
    <mergeCell ref="M35:M36"/>
    <mergeCell ref="N35:N36"/>
    <mergeCell ref="O35:O36"/>
    <mergeCell ref="P35:P36"/>
    <mergeCell ref="AE35:AE36"/>
    <mergeCell ref="AF35:AF36"/>
    <mergeCell ref="DD33:DD34"/>
    <mergeCell ref="DE33:DE34"/>
    <mergeCell ref="DF33:DF34"/>
    <mergeCell ref="AF33:AF34"/>
    <mergeCell ref="DG33:DG34"/>
    <mergeCell ref="A35:A36"/>
    <mergeCell ref="B35:B36"/>
    <mergeCell ref="D35:D36"/>
    <mergeCell ref="E35:E36"/>
    <mergeCell ref="F35:F36"/>
    <mergeCell ref="L35:L36"/>
    <mergeCell ref="AS33:AS34"/>
    <mergeCell ref="AT33:AT34"/>
    <mergeCell ref="AY33:AY34"/>
    <mergeCell ref="BA33:BA34"/>
    <mergeCell ref="CY33:CY34"/>
    <mergeCell ref="CZ33:CZ34"/>
    <mergeCell ref="AG33:AG34"/>
    <mergeCell ref="AH33:AH34"/>
    <mergeCell ref="AI33:AI34"/>
    <mergeCell ref="AJ33:AJ34"/>
    <mergeCell ref="AK33:AK34"/>
    <mergeCell ref="AL33:AL34"/>
    <mergeCell ref="M33:M34"/>
    <mergeCell ref="N33:N34"/>
    <mergeCell ref="O33:O34"/>
    <mergeCell ref="P33:P34"/>
    <mergeCell ref="AE33:AE34"/>
    <mergeCell ref="A33:A34"/>
    <mergeCell ref="B33:B34"/>
    <mergeCell ref="D33:D34"/>
    <mergeCell ref="E33:E34"/>
    <mergeCell ref="F33:F34"/>
    <mergeCell ref="L33:L34"/>
    <mergeCell ref="BP30:BP31"/>
    <mergeCell ref="BV30:BV31"/>
    <mergeCell ref="BW30:BW31"/>
    <mergeCell ref="BJ29:BJ31"/>
    <mergeCell ref="BQ29:BQ31"/>
    <mergeCell ref="BG30:BG31"/>
    <mergeCell ref="BM30:BM31"/>
    <mergeCell ref="BN30:BN31"/>
    <mergeCell ref="BO30:BO31"/>
    <mergeCell ref="AG29:AG31"/>
    <mergeCell ref="AH29:AH31"/>
    <mergeCell ref="AI29:AI31"/>
    <mergeCell ref="AJ29:AJ31"/>
    <mergeCell ref="AK29:AK31"/>
    <mergeCell ref="AL29:AL31"/>
    <mergeCell ref="M29:M31"/>
    <mergeCell ref="N29:N31"/>
    <mergeCell ref="O29:O31"/>
    <mergeCell ref="BX30:BX31"/>
    <mergeCell ref="BY30:BY31"/>
    <mergeCell ref="BZ30:BZ31"/>
    <mergeCell ref="DE29:DE31"/>
    <mergeCell ref="DF29:DF31"/>
    <mergeCell ref="DG29:DG31"/>
    <mergeCell ref="AU30:AU31"/>
    <mergeCell ref="AV30:AV31"/>
    <mergeCell ref="AW30:AW31"/>
    <mergeCell ref="AX30:AX31"/>
    <mergeCell ref="BD30:BD31"/>
    <mergeCell ref="BE30:BE31"/>
    <mergeCell ref="BF30:BF31"/>
    <mergeCell ref="BR29:BR31"/>
    <mergeCell ref="BS29:BS31"/>
    <mergeCell ref="CM29:CM31"/>
    <mergeCell ref="CY29:CY31"/>
    <mergeCell ref="CZ29:CZ31"/>
    <mergeCell ref="DD29:DD31"/>
    <mergeCell ref="CB30:CB31"/>
    <mergeCell ref="AY29:AY31"/>
    <mergeCell ref="BA29:BA31"/>
    <mergeCell ref="BH29:BH31"/>
    <mergeCell ref="BI29:BI31"/>
    <mergeCell ref="P29:P31"/>
    <mergeCell ref="AE29:AE31"/>
    <mergeCell ref="AF29:AF31"/>
    <mergeCell ref="BX27:BX28"/>
    <mergeCell ref="BY27:BY28"/>
    <mergeCell ref="BZ27:BZ28"/>
    <mergeCell ref="CB27:CB28"/>
    <mergeCell ref="A29:A31"/>
    <mergeCell ref="B29:B31"/>
    <mergeCell ref="D29:D31"/>
    <mergeCell ref="E29:E31"/>
    <mergeCell ref="F29:F31"/>
    <mergeCell ref="L29:L31"/>
    <mergeCell ref="BD27:BD28"/>
    <mergeCell ref="BE27:BE28"/>
    <mergeCell ref="BF27:BF28"/>
    <mergeCell ref="BG27:BG28"/>
    <mergeCell ref="BM27:BM28"/>
    <mergeCell ref="BN27:BN28"/>
    <mergeCell ref="AJ26:AJ28"/>
    <mergeCell ref="AK26:AK28"/>
    <mergeCell ref="AL26:AL28"/>
    <mergeCell ref="AY26:AY28"/>
    <mergeCell ref="BA26:BA28"/>
    <mergeCell ref="CY26:CY28"/>
    <mergeCell ref="CZ26:CZ28"/>
    <mergeCell ref="DD26:DD28"/>
    <mergeCell ref="DE26:DE28"/>
    <mergeCell ref="DF26:DF28"/>
    <mergeCell ref="DG26:DG28"/>
    <mergeCell ref="BI26:BI28"/>
    <mergeCell ref="BJ26:BJ28"/>
    <mergeCell ref="BQ26:BQ28"/>
    <mergeCell ref="BR26:BR28"/>
    <mergeCell ref="BS26:BS28"/>
    <mergeCell ref="CM26:CM28"/>
    <mergeCell ref="BO27:BO28"/>
    <mergeCell ref="BP27:BP28"/>
    <mergeCell ref="BV27:BV28"/>
    <mergeCell ref="BW27:BW28"/>
    <mergeCell ref="BH26:BH28"/>
    <mergeCell ref="AU27:AU28"/>
    <mergeCell ref="AV27:AV28"/>
    <mergeCell ref="AW27:AW28"/>
    <mergeCell ref="AX27:AX28"/>
    <mergeCell ref="P26:P28"/>
    <mergeCell ref="AE26:AE28"/>
    <mergeCell ref="AF26:AF28"/>
    <mergeCell ref="AG26:AG28"/>
    <mergeCell ref="AH26:AH28"/>
    <mergeCell ref="AI26:AI28"/>
    <mergeCell ref="DG24:DG25"/>
    <mergeCell ref="A26:A28"/>
    <mergeCell ref="B26:B28"/>
    <mergeCell ref="D26:D28"/>
    <mergeCell ref="E26:E28"/>
    <mergeCell ref="F26:F28"/>
    <mergeCell ref="L26:L28"/>
    <mergeCell ref="M26:M28"/>
    <mergeCell ref="N26:N28"/>
    <mergeCell ref="O26:O28"/>
    <mergeCell ref="CM24:CM25"/>
    <mergeCell ref="CY24:CY25"/>
    <mergeCell ref="CZ24:CZ25"/>
    <mergeCell ref="DD24:DD25"/>
    <mergeCell ref="DE24:DE25"/>
    <mergeCell ref="DF24:DF25"/>
    <mergeCell ref="BH24:BH25"/>
    <mergeCell ref="BI24:BI25"/>
    <mergeCell ref="BJ24:BJ25"/>
    <mergeCell ref="BQ24:BQ25"/>
    <mergeCell ref="BR24:BR25"/>
    <mergeCell ref="BS24:BS25"/>
    <mergeCell ref="AI24:AI25"/>
    <mergeCell ref="AJ24:AJ25"/>
    <mergeCell ref="AK24:AK25"/>
    <mergeCell ref="AL24:AL25"/>
    <mergeCell ref="AY24:AY25"/>
    <mergeCell ref="BA24:BA25"/>
    <mergeCell ref="O24:O25"/>
    <mergeCell ref="P24:P25"/>
    <mergeCell ref="AE24:AE25"/>
    <mergeCell ref="AF24:AF25"/>
    <mergeCell ref="AG24:AG25"/>
    <mergeCell ref="AH24:AH25"/>
    <mergeCell ref="DF21:DF23"/>
    <mergeCell ref="DG21:DG23"/>
    <mergeCell ref="A24:A25"/>
    <mergeCell ref="B24:B25"/>
    <mergeCell ref="D24:D25"/>
    <mergeCell ref="E24:E25"/>
    <mergeCell ref="F24:F25"/>
    <mergeCell ref="L24:L25"/>
    <mergeCell ref="M24:M25"/>
    <mergeCell ref="N24:N25"/>
    <mergeCell ref="BS21:BS23"/>
    <mergeCell ref="CM21:CM23"/>
    <mergeCell ref="CY21:CY23"/>
    <mergeCell ref="CZ21:CZ23"/>
    <mergeCell ref="DD21:DD23"/>
    <mergeCell ref="DE21:DE23"/>
    <mergeCell ref="BA21:BA23"/>
    <mergeCell ref="BH21:BH23"/>
    <mergeCell ref="BI21:BI23"/>
    <mergeCell ref="BJ21:BJ23"/>
    <mergeCell ref="BQ21:BQ23"/>
    <mergeCell ref="BR21:BR23"/>
    <mergeCell ref="AH21:AH23"/>
    <mergeCell ref="AI21:AI23"/>
    <mergeCell ref="AJ21:AJ23"/>
    <mergeCell ref="AK21:AK23"/>
    <mergeCell ref="AL21:AL23"/>
    <mergeCell ref="AY21:AY23"/>
    <mergeCell ref="N21:N23"/>
    <mergeCell ref="O21:O23"/>
    <mergeCell ref="P21:P23"/>
    <mergeCell ref="AE21:AE23"/>
    <mergeCell ref="AF21:AF23"/>
    <mergeCell ref="AG21:AG23"/>
    <mergeCell ref="DF18:DF20"/>
    <mergeCell ref="DG18:DG20"/>
    <mergeCell ref="DH18:DH20"/>
    <mergeCell ref="A21:A23"/>
    <mergeCell ref="B21:B23"/>
    <mergeCell ref="D21:D23"/>
    <mergeCell ref="E21:E23"/>
    <mergeCell ref="F21:F23"/>
    <mergeCell ref="L21:L23"/>
    <mergeCell ref="M21:M23"/>
    <mergeCell ref="BR18:BR20"/>
    <mergeCell ref="BS18:BS20"/>
    <mergeCell ref="CY18:CY20"/>
    <mergeCell ref="CZ18:CZ20"/>
    <mergeCell ref="DD18:DD20"/>
    <mergeCell ref="DE18:DE20"/>
    <mergeCell ref="AY18:AY20"/>
    <mergeCell ref="BA18:BA20"/>
    <mergeCell ref="BH18:BH20"/>
    <mergeCell ref="BI18:BI20"/>
    <mergeCell ref="BJ18:BJ20"/>
    <mergeCell ref="BQ18:BQ20"/>
    <mergeCell ref="AG18:AG20"/>
    <mergeCell ref="AH18:AH20"/>
    <mergeCell ref="AI18:AI20"/>
    <mergeCell ref="AJ18:AJ20"/>
    <mergeCell ref="AK18:AK20"/>
    <mergeCell ref="AL18:AL20"/>
    <mergeCell ref="M18:M20"/>
    <mergeCell ref="N18:N20"/>
    <mergeCell ref="O18:O20"/>
    <mergeCell ref="P18:P20"/>
    <mergeCell ref="AE18:AE20"/>
    <mergeCell ref="AF18:AF20"/>
    <mergeCell ref="A18:A20"/>
    <mergeCell ref="B18:B20"/>
    <mergeCell ref="D18:D20"/>
    <mergeCell ref="E18:E20"/>
    <mergeCell ref="F18:F20"/>
    <mergeCell ref="L18:L20"/>
    <mergeCell ref="BM16:BM17"/>
    <mergeCell ref="BN16:BN17"/>
    <mergeCell ref="BO16:BO17"/>
    <mergeCell ref="AL15:AL17"/>
    <mergeCell ref="BA15:BA17"/>
    <mergeCell ref="BH15:BH17"/>
    <mergeCell ref="BI15:BI17"/>
    <mergeCell ref="BJ15:BJ17"/>
    <mergeCell ref="BF16:BF17"/>
    <mergeCell ref="BG16:BG17"/>
    <mergeCell ref="AF15:AF17"/>
    <mergeCell ref="AG15:AG17"/>
    <mergeCell ref="AH15:AH17"/>
    <mergeCell ref="AI15:AI17"/>
    <mergeCell ref="AJ15:AJ17"/>
    <mergeCell ref="AK15:AK17"/>
    <mergeCell ref="L15:L17"/>
    <mergeCell ref="M15:M17"/>
    <mergeCell ref="AX16:AX17"/>
    <mergeCell ref="BD16:BD17"/>
    <mergeCell ref="BE16:BE17"/>
    <mergeCell ref="BQ15:BQ17"/>
    <mergeCell ref="BR15:BR17"/>
    <mergeCell ref="BS15:BS17"/>
    <mergeCell ref="CM15:CM17"/>
    <mergeCell ref="CY15:CY17"/>
    <mergeCell ref="CZ15:CZ17"/>
    <mergeCell ref="BX16:BX17"/>
    <mergeCell ref="BY16:BY17"/>
    <mergeCell ref="BZ16:BZ17"/>
    <mergeCell ref="CB16:CB17"/>
    <mergeCell ref="AY15:AY17"/>
    <mergeCell ref="N15:N17"/>
    <mergeCell ref="O15:O17"/>
    <mergeCell ref="P15:P17"/>
    <mergeCell ref="AE15:AE17"/>
    <mergeCell ref="DF10:DF14"/>
    <mergeCell ref="DG10:DG14"/>
    <mergeCell ref="AV13:AV14"/>
    <mergeCell ref="AW13:AW14"/>
    <mergeCell ref="AX13:AX14"/>
    <mergeCell ref="DD10:DD14"/>
    <mergeCell ref="DE10:DE14"/>
    <mergeCell ref="P10:P14"/>
    <mergeCell ref="AE10:AE14"/>
    <mergeCell ref="AF10:AF14"/>
    <mergeCell ref="BP16:BP17"/>
    <mergeCell ref="BV16:BV17"/>
    <mergeCell ref="BW16:BW17"/>
    <mergeCell ref="DD15:DD17"/>
    <mergeCell ref="DE15:DE17"/>
    <mergeCell ref="DF15:DF17"/>
    <mergeCell ref="DG15:DG17"/>
    <mergeCell ref="AU16:AU17"/>
    <mergeCell ref="AV16:AV17"/>
    <mergeCell ref="AW16:AW17"/>
    <mergeCell ref="A15:A17"/>
    <mergeCell ref="B15:B17"/>
    <mergeCell ref="D15:D17"/>
    <mergeCell ref="E15:E17"/>
    <mergeCell ref="F15:F17"/>
    <mergeCell ref="BR10:BR14"/>
    <mergeCell ref="BS10:BS14"/>
    <mergeCell ref="CY10:CY14"/>
    <mergeCell ref="CZ10:CZ14"/>
    <mergeCell ref="AY10:AY14"/>
    <mergeCell ref="BA10:BA14"/>
    <mergeCell ref="BH10:BH14"/>
    <mergeCell ref="BI10:BI14"/>
    <mergeCell ref="BJ10:BJ14"/>
    <mergeCell ref="BQ10:BQ14"/>
    <mergeCell ref="AG10:AG14"/>
    <mergeCell ref="AH10:AH14"/>
    <mergeCell ref="AI10:AI14"/>
    <mergeCell ref="AJ10:AJ14"/>
    <mergeCell ref="AK10:AK14"/>
    <mergeCell ref="AL10:AL14"/>
    <mergeCell ref="M10:M14"/>
    <mergeCell ref="N10:N14"/>
    <mergeCell ref="O10:O14"/>
    <mergeCell ref="CI8:CI9"/>
    <mergeCell ref="CJ8:CJ9"/>
    <mergeCell ref="CK8:CK9"/>
    <mergeCell ref="DE8:DG8"/>
    <mergeCell ref="A10:A14"/>
    <mergeCell ref="B10:B14"/>
    <mergeCell ref="D10:D14"/>
    <mergeCell ref="E10:E14"/>
    <mergeCell ref="F10:F14"/>
    <mergeCell ref="L10:L14"/>
    <mergeCell ref="CC8:CC9"/>
    <mergeCell ref="CD8:CD9"/>
    <mergeCell ref="CE8:CE9"/>
    <mergeCell ref="CF8:CF9"/>
    <mergeCell ref="CG8:CG9"/>
    <mergeCell ref="CH8:CH9"/>
    <mergeCell ref="BK8:BL8"/>
    <mergeCell ref="BM8:BP8"/>
    <mergeCell ref="BQ8:BS8"/>
    <mergeCell ref="BT8:BU8"/>
    <mergeCell ref="BV8:BY8"/>
    <mergeCell ref="BZ8:CB8"/>
    <mergeCell ref="AS8:AT8"/>
    <mergeCell ref="AU8:AX8"/>
    <mergeCell ref="AY8:BA8"/>
    <mergeCell ref="BB8:BC8"/>
    <mergeCell ref="BD8:BG8"/>
    <mergeCell ref="BH8:BJ8"/>
    <mergeCell ref="AM8:AM9"/>
    <mergeCell ref="AN8:AN9"/>
    <mergeCell ref="AO8:AO9"/>
    <mergeCell ref="AP8:AP9"/>
    <mergeCell ref="AQ8:AQ9"/>
    <mergeCell ref="AR8:AR9"/>
    <mergeCell ref="AF8:AF9"/>
    <mergeCell ref="AG8:AG9"/>
    <mergeCell ref="AH8:AH9"/>
    <mergeCell ref="AI8:AK8"/>
    <mergeCell ref="AL8:AL9"/>
    <mergeCell ref="W8:W9"/>
    <mergeCell ref="X8:X9"/>
    <mergeCell ref="Y8:Y9"/>
    <mergeCell ref="Z8:Z9"/>
    <mergeCell ref="AA8:AA9"/>
    <mergeCell ref="AB8:AB9"/>
    <mergeCell ref="DW3:DW4"/>
    <mergeCell ref="DX3:DX4"/>
    <mergeCell ref="DY3:DY4"/>
    <mergeCell ref="F5:AK6"/>
    <mergeCell ref="AL5:AR6"/>
    <mergeCell ref="CC5:CK5"/>
    <mergeCell ref="AS6:BA6"/>
    <mergeCell ref="BB6:BJ6"/>
    <mergeCell ref="BK6:BS6"/>
    <mergeCell ref="A1:A3"/>
    <mergeCell ref="B1:R3"/>
    <mergeCell ref="S1:AR3"/>
    <mergeCell ref="DS3:DT8"/>
    <mergeCell ref="DU3:DU4"/>
    <mergeCell ref="DV3:DV4"/>
    <mergeCell ref="BT6:CB6"/>
    <mergeCell ref="CC6:CK6"/>
    <mergeCell ref="A8:A9"/>
    <mergeCell ref="B8:B9"/>
    <mergeCell ref="Q8:Q9"/>
    <mergeCell ref="R8:R9"/>
    <mergeCell ref="S8:S9"/>
    <mergeCell ref="T8:T9"/>
    <mergeCell ref="U8:U9"/>
    <mergeCell ref="V8:V9"/>
    <mergeCell ref="D8:D9"/>
    <mergeCell ref="E8:E9"/>
    <mergeCell ref="F8:F9"/>
    <mergeCell ref="L8:L9"/>
    <mergeCell ref="M8:M9"/>
    <mergeCell ref="N8:P8"/>
    <mergeCell ref="K8:K9"/>
    <mergeCell ref="AD8:AD9"/>
  </mergeCells>
  <dataValidations count="1">
    <dataValidation type="list" allowBlank="1" showInputMessage="1" showErrorMessage="1" sqref="AJ32:AJ33 AJ37 AJ60:AJ61 AJ35 AJ44 AJ51 AJ48 AJ46 AJ18 AJ41 AJ26 AJ29 AJ21:AJ22 AJ53:AJ55 AJ24 AJ15 AJ58">
      <formula1>#REF!</formula1>
    </dataValidation>
  </dataValidations>
  <pageMargins left="1.2736614173228347" right="0.70866141732283472" top="0.74803149606299213" bottom="0.74803149606299213" header="0.31496062992125984" footer="0.31496062992125984"/>
  <pageSetup paperSize="119" scale="31" orientation="landscape" r:id="rId1"/>
  <drawing r:id="rId2"/>
  <extLst>
    <ext xmlns:x14="http://schemas.microsoft.com/office/spreadsheetml/2009/9/main" uri="{78C0D931-6437-407d-A8EE-F0AAD7539E65}">
      <x14:conditionalFormattings>
        <x14:conditionalFormatting xmlns:xm="http://schemas.microsoft.com/office/excel/2006/main">
          <x14:cfRule type="cellIs" priority="240" operator="equal" id="{B66578A1-4738-43FE-BBBD-ACB1805A7BE9}">
            <xm:f>'\Users\mac\Documents\PDD 2020-2024\Users\mac\Documents\FURAG\Users\pttovar\Downloads\[MAPA DE RIESGOS CORRUPCIÓN IPES 2019 V1 AJUSTADA 210319.xlsx]DATOS '!#REF!</xm:f>
            <x14:dxf>
              <fill>
                <patternFill>
                  <bgColor rgb="FF00B050"/>
                </patternFill>
              </fill>
            </x14:dxf>
          </x14:cfRule>
          <x14:cfRule type="cellIs" priority="241" operator="equal" id="{B6B9C171-8E1F-4A25-8ECB-ECE1DE820AB0}">
            <xm:f>'\Users\mac\Documents\PDD 2020-2024\Users\mac\Documents\FURAG\Users\pttovar\Downloads\[MAPA DE RIESGOS CORRUPCIÓN IPES 2019 V1 AJUSTADA 210319.xlsx]DATOS '!#REF!</xm:f>
            <x14:dxf>
              <fill>
                <patternFill>
                  <bgColor rgb="FF92D050"/>
                </patternFill>
              </fill>
            </x14:dxf>
          </x14:cfRule>
          <x14:cfRule type="cellIs" priority="242" operator="equal" id="{25ACFC28-ACC8-42C7-B9A4-CCEA8956753D}">
            <xm:f>'\Users\mac\Documents\PDD 2020-2024\Users\mac\Documents\FURAG\Users\pttovar\Downloads\[MAPA DE RIESGOS CORRUPCIÓN IPES 2019 V1 AJUSTADA 210319.xlsx]DATOS '!#REF!</xm:f>
            <x14:dxf>
              <fill>
                <patternFill>
                  <bgColor rgb="FFFFFF00"/>
                </patternFill>
              </fill>
            </x14:dxf>
          </x14:cfRule>
          <x14:cfRule type="cellIs" priority="243" operator="equal" id="{141F8D8F-D510-4FF5-8AB8-B1D39690CCFC}">
            <xm:f>'\Users\mac\Documents\PDD 2020-2024\Users\mac\Documents\FURAG\Users\pttovar\Downloads\[MAPA DE RIESGOS CORRUPCIÓN IPES 2019 V1 AJUSTADA 210319.xlsx]DATOS '!#REF!</xm:f>
            <x14:dxf>
              <fill>
                <patternFill>
                  <bgColor rgb="FFFFC000"/>
                </patternFill>
              </fill>
            </x14:dxf>
          </x14:cfRule>
          <x14:cfRule type="cellIs" priority="244" operator="equal" id="{820FA500-D9A7-441F-93F9-BD5FD2E6421B}">
            <xm:f>'\Users\mac\Documents\PDD 2020-2024\Users\mac\Documents\FURAG\Users\pttovar\Downloads\[MAPA DE RIESGOS CORRUPCIÓN IPES 2019 V1 AJUSTADA 210319.xlsx]DATOS '!#REF!</xm:f>
            <x14:dxf>
              <fill>
                <patternFill>
                  <bgColor rgb="FFFF0000"/>
                </patternFill>
              </fill>
            </x14:dxf>
          </x14:cfRule>
          <xm:sqref>AI60:AI61 N60:N61 N18 N10 N51 N37 N41 N44 N53:N55 N46:N48 AI37 AI41 AI46 AI48 AI53 AI10 N35 AI35 N33 AI33</xm:sqref>
        </x14:conditionalFormatting>
        <x14:conditionalFormatting xmlns:xm="http://schemas.microsoft.com/office/excel/2006/main">
          <x14:cfRule type="cellIs" priority="245" operator="equal" id="{12DBE37A-4646-46E3-89FD-8E8A9E9EDFF7}">
            <xm:f>'\Users\mac\Documents\PDD 2020-2024\Users\mac\Documents\FURAG\Users\pttovar\Downloads\[MAPA DE RIESGOS CORRUPCIÓN IPES 2019 V1 AJUSTADA 210319.xlsx]DATOS '!#REF!</xm:f>
            <x14:dxf>
              <fill>
                <patternFill>
                  <bgColor rgb="FF00B050"/>
                </patternFill>
              </fill>
            </x14:dxf>
          </x14:cfRule>
          <x14:cfRule type="cellIs" priority="246" operator="equal" id="{575C275D-6170-41C6-A555-4DE960D25192}">
            <xm:f>'\Users\mac\Documents\PDD 2020-2024\Users\mac\Documents\FURAG\Users\pttovar\Downloads\[MAPA DE RIESGOS CORRUPCIÓN IPES 2019 V1 AJUSTADA 210319.xlsx]DATOS '!#REF!</xm:f>
            <x14:dxf>
              <fill>
                <patternFill>
                  <bgColor rgb="FF92D050"/>
                </patternFill>
              </fill>
            </x14:dxf>
          </x14:cfRule>
          <x14:cfRule type="cellIs" priority="247" operator="equal" id="{4C4B8737-1B8A-4F8D-BC76-A4715542CD98}">
            <xm:f>'\Users\mac\Documents\PDD 2020-2024\Users\mac\Documents\FURAG\Users\pttovar\Downloads\[MAPA DE RIESGOS CORRUPCIÓN IPES 2019 V1 AJUSTADA 210319.xlsx]DATOS '!#REF!</xm:f>
            <x14:dxf>
              <fill>
                <patternFill>
                  <bgColor rgb="FFFFFF00"/>
                </patternFill>
              </fill>
            </x14:dxf>
          </x14:cfRule>
          <x14:cfRule type="cellIs" priority="248" operator="equal" id="{39D39FD6-4773-4163-AF19-F966963E54E8}">
            <xm:f>'\Users\mac\Documents\PDD 2020-2024\Users\mac\Documents\FURAG\Users\pttovar\Downloads\[MAPA DE RIESGOS CORRUPCIÓN IPES 2019 V1 AJUSTADA 210319.xlsx]DATOS '!#REF!</xm:f>
            <x14:dxf>
              <fill>
                <patternFill>
                  <bgColor rgb="FFFFC000"/>
                </patternFill>
              </fill>
            </x14:dxf>
          </x14:cfRule>
          <x14:cfRule type="cellIs" priority="249" operator="equal" id="{3928A26B-DB65-4A01-8643-E35C5E33E5DC}">
            <xm:f>'\Users\mac\Documents\PDD 2020-2024\Users\mac\Documents\FURAG\Users\pttovar\Downloads\[MAPA DE RIESGOS CORRUPCIÓN IPES 2019 V1 AJUSTADA 210319.xlsx]DATOS '!#REF!</xm:f>
            <x14:dxf>
              <fill>
                <patternFill>
                  <bgColor rgb="FFFF0000"/>
                </patternFill>
              </fill>
            </x14:dxf>
          </x14:cfRule>
          <xm:sqref>O60:O61 O18 O51 O37 O10 O41 O44 O53:O55 O46:O48 AJ60:AJ61 AJ18 AJ44 AJ37 AJ41 AJ46 AJ48 AJ53:AJ55 AJ10 O35 AJ35 O33 AJ33</xm:sqref>
        </x14:conditionalFormatting>
        <x14:conditionalFormatting xmlns:xm="http://schemas.microsoft.com/office/excel/2006/main">
          <x14:cfRule type="cellIs" priority="250" operator="equal" id="{6BB8AB3F-1584-4B1E-A867-EFF39BFB427C}">
            <xm:f>'\Users\mac\Documents\PDD 2020-2024\Users\mac\Documents\FURAG\Users\pttovar\Downloads\[MAPA DE RIESGOS CORRUPCIÓN IPES 2019 V1 AJUSTADA 210319.xlsx]DATOS '!#REF!</xm:f>
            <x14:dxf>
              <fill>
                <patternFill>
                  <bgColor rgb="FF92D050"/>
                </patternFill>
              </fill>
            </x14:dxf>
          </x14:cfRule>
          <x14:cfRule type="cellIs" priority="251" operator="equal" id="{973276DB-9917-45D0-9805-575D2409AA3B}">
            <xm:f>'\Users\mac\Documents\PDD 2020-2024\Users\mac\Documents\FURAG\Users\pttovar\Downloads\[MAPA DE RIESGOS CORRUPCIÓN IPES 2019 V1 AJUSTADA 210319.xlsx]DATOS '!#REF!</xm:f>
            <x14:dxf>
              <fill>
                <patternFill>
                  <bgColor rgb="FFFFFF00"/>
                </patternFill>
              </fill>
            </x14:dxf>
          </x14:cfRule>
          <x14:cfRule type="cellIs" priority="252" operator="equal" id="{3B77BDF3-BBF6-4044-8C14-8FB588A68753}">
            <xm:f>'\Users\mac\Documents\PDD 2020-2024\Users\mac\Documents\FURAG\Users\pttovar\Downloads\[MAPA DE RIESGOS CORRUPCIÓN IPES 2019 V1 AJUSTADA 210319.xlsx]DATOS '!#REF!</xm:f>
            <x14:dxf>
              <fill>
                <patternFill>
                  <bgColor rgb="FFFFC000"/>
                </patternFill>
              </fill>
            </x14:dxf>
          </x14:cfRule>
          <x14:cfRule type="cellIs" priority="253" operator="equal" id="{469B1385-6F64-4324-948B-1CE0F3F5DBC7}">
            <xm:f>'\Users\mac\Documents\PDD 2020-2024\Users\mac\Documents\FURAG\Users\pttovar\Downloads\[MAPA DE RIESGOS CORRUPCIÓN IPES 2019 V1 AJUSTADA 210319.xlsx]DATOS '!#REF!</xm:f>
            <x14:dxf>
              <fill>
                <patternFill>
                  <bgColor rgb="FFFF0000"/>
                </patternFill>
              </fill>
            </x14:dxf>
          </x14:cfRule>
          <xm:sqref>AK60:AK61 P60:P61 CY60:CZ61 CY18:CZ18 CY37:CZ37 CY46 CY48:CZ48 CY44:CZ44 CY41:CZ41 CY51:CZ51 CY53:CZ55 CY10:CZ10 P18 P44 DD60:DF61 DD18:DF18 DD44:DF44 DD10:DF10 DD53:DF55 DD51:DF51 DD48:DF48 DD46:DF46 DD41:DF41 DD37:DF37 AK18 AK37:AL37 AK41 AK46 AK48 AK54:AL55 AK10:AL10 CY35:CZ35 P35 DD35:DF35 AK35 CY33:CZ33 P33 DD33:DF33 AK33 AK53</xm:sqref>
        </x14:conditionalFormatting>
        <x14:conditionalFormatting xmlns:xm="http://schemas.microsoft.com/office/excel/2006/main">
          <x14:cfRule type="cellIs" priority="226" operator="equal" id="{4FF238A0-01FD-446A-B42B-6E2319CC998C}">
            <xm:f>'\Users\mac\Documents\PDD 2020-2024\Users\mac\Documents\FURAG\Users\pttovar\Downloads\[MAPA DE RIESGOS CORRUPCIÓN IPES 2019 V1 AJUSTADA 210319.xlsx]DATOS '!#REF!</xm:f>
            <x14:dxf>
              <fill>
                <patternFill>
                  <bgColor rgb="FF00B050"/>
                </patternFill>
              </fill>
            </x14:dxf>
          </x14:cfRule>
          <x14:cfRule type="cellIs" priority="227" operator="equal" id="{613C77E3-C00A-4763-ADFF-6D7BB8419832}">
            <xm:f>'\Users\mac\Documents\PDD 2020-2024\Users\mac\Documents\FURAG\Users\pttovar\Downloads\[MAPA DE RIESGOS CORRUPCIÓN IPES 2019 V1 AJUSTADA 210319.xlsx]DATOS '!#REF!</xm:f>
            <x14:dxf>
              <fill>
                <patternFill>
                  <bgColor rgb="FF92D050"/>
                </patternFill>
              </fill>
            </x14:dxf>
          </x14:cfRule>
          <x14:cfRule type="cellIs" priority="228" operator="equal" id="{308BB363-5848-48D6-82F4-4BDFE668F3F0}">
            <xm:f>'\Users\mac\Documents\PDD 2020-2024\Users\mac\Documents\FURAG\Users\pttovar\Downloads\[MAPA DE RIESGOS CORRUPCIÓN IPES 2019 V1 AJUSTADA 210319.xlsx]DATOS '!#REF!</xm:f>
            <x14:dxf>
              <fill>
                <patternFill>
                  <bgColor rgb="FFFFFF00"/>
                </patternFill>
              </fill>
            </x14:dxf>
          </x14:cfRule>
          <x14:cfRule type="cellIs" priority="229" operator="equal" id="{22837721-5937-4EF5-B2EA-DF224EA774B3}">
            <xm:f>'\Users\mac\Documents\PDD 2020-2024\Users\mac\Documents\FURAG\Users\pttovar\Downloads\[MAPA DE RIESGOS CORRUPCIÓN IPES 2019 V1 AJUSTADA 210319.xlsx]DATOS '!#REF!</xm:f>
            <x14:dxf>
              <fill>
                <patternFill>
                  <bgColor rgb="FFFFC000"/>
                </patternFill>
              </fill>
            </x14:dxf>
          </x14:cfRule>
          <x14:cfRule type="cellIs" priority="230" operator="equal" id="{15085ED9-F513-4901-B1F5-F5D9F2FDAE87}">
            <xm:f>'\Users\mac\Documents\PDD 2020-2024\Users\mac\Documents\FURAG\Users\pttovar\Downloads\[MAPA DE RIESGOS CORRUPCIÓN IPES 2019 V1 AJUSTADA 210319.xlsx]DATOS '!#REF!</xm:f>
            <x14:dxf>
              <fill>
                <patternFill>
                  <bgColor rgb="FFFF0000"/>
                </patternFill>
              </fill>
            </x14:dxf>
          </x14:cfRule>
          <xm:sqref>N21:N22 AI21:AI22</xm:sqref>
        </x14:conditionalFormatting>
        <x14:conditionalFormatting xmlns:xm="http://schemas.microsoft.com/office/excel/2006/main">
          <x14:cfRule type="cellIs" priority="231" operator="equal" id="{C4660EDC-0191-45A9-9169-02A9FCDFDEBA}">
            <xm:f>'\Users\mac\Documents\PDD 2020-2024\Users\mac\Documents\FURAG\Users\pttovar\Downloads\[MAPA DE RIESGOS CORRUPCIÓN IPES 2019 V1 AJUSTADA 210319.xlsx]DATOS '!#REF!</xm:f>
            <x14:dxf>
              <fill>
                <patternFill>
                  <bgColor rgb="FF00B050"/>
                </patternFill>
              </fill>
            </x14:dxf>
          </x14:cfRule>
          <x14:cfRule type="cellIs" priority="232" operator="equal" id="{51D454A0-E2C4-4774-8737-15671F940A8E}">
            <xm:f>'\Users\mac\Documents\PDD 2020-2024\Users\mac\Documents\FURAG\Users\pttovar\Downloads\[MAPA DE RIESGOS CORRUPCIÓN IPES 2019 V1 AJUSTADA 210319.xlsx]DATOS '!#REF!</xm:f>
            <x14:dxf>
              <fill>
                <patternFill>
                  <bgColor rgb="FF92D050"/>
                </patternFill>
              </fill>
            </x14:dxf>
          </x14:cfRule>
          <x14:cfRule type="cellIs" priority="233" operator="equal" id="{AD264D9E-D2A5-445D-9A5E-CF457F461EEE}">
            <xm:f>'\Users\mac\Documents\PDD 2020-2024\Users\mac\Documents\FURAG\Users\pttovar\Downloads\[MAPA DE RIESGOS CORRUPCIÓN IPES 2019 V1 AJUSTADA 210319.xlsx]DATOS '!#REF!</xm:f>
            <x14:dxf>
              <fill>
                <patternFill>
                  <bgColor rgb="FFFFFF00"/>
                </patternFill>
              </fill>
            </x14:dxf>
          </x14:cfRule>
          <x14:cfRule type="cellIs" priority="234" operator="equal" id="{FF49B558-7C7B-4D08-B8DE-4A36430F3A0C}">
            <xm:f>'\Users\mac\Documents\PDD 2020-2024\Users\mac\Documents\FURAG\Users\pttovar\Downloads\[MAPA DE RIESGOS CORRUPCIÓN IPES 2019 V1 AJUSTADA 210319.xlsx]DATOS '!#REF!</xm:f>
            <x14:dxf>
              <fill>
                <patternFill>
                  <bgColor rgb="FFFFC000"/>
                </patternFill>
              </fill>
            </x14:dxf>
          </x14:cfRule>
          <x14:cfRule type="cellIs" priority="235" operator="equal" id="{62111C01-4EC6-4642-994E-7C1D1598DE81}">
            <xm:f>'\Users\mac\Documents\PDD 2020-2024\Users\mac\Documents\FURAG\Users\pttovar\Downloads\[MAPA DE RIESGOS CORRUPCIÓN IPES 2019 V1 AJUSTADA 210319.xlsx]DATOS '!#REF!</xm:f>
            <x14:dxf>
              <fill>
                <patternFill>
                  <bgColor rgb="FFFF0000"/>
                </patternFill>
              </fill>
            </x14:dxf>
          </x14:cfRule>
          <xm:sqref>O21:O22 AJ21:AJ22</xm:sqref>
        </x14:conditionalFormatting>
        <x14:conditionalFormatting xmlns:xm="http://schemas.microsoft.com/office/excel/2006/main">
          <x14:cfRule type="cellIs" priority="236" operator="equal" id="{0D4EAD54-B120-45CD-83FD-07763DF983E5}">
            <xm:f>'\Users\mac\Documents\PDD 2020-2024\Users\mac\Documents\FURAG\Users\pttovar\Downloads\[MAPA DE RIESGOS CORRUPCIÓN IPES 2019 V1 AJUSTADA 210319.xlsx]DATOS '!#REF!</xm:f>
            <x14:dxf>
              <fill>
                <patternFill>
                  <bgColor rgb="FF92D050"/>
                </patternFill>
              </fill>
            </x14:dxf>
          </x14:cfRule>
          <x14:cfRule type="cellIs" priority="237" operator="equal" id="{F8E1C4E9-96B5-403F-AE0C-049D7E680B2A}">
            <xm:f>'\Users\mac\Documents\PDD 2020-2024\Users\mac\Documents\FURAG\Users\pttovar\Downloads\[MAPA DE RIESGOS CORRUPCIÓN IPES 2019 V1 AJUSTADA 210319.xlsx]DATOS '!#REF!</xm:f>
            <x14:dxf>
              <fill>
                <patternFill>
                  <bgColor rgb="FFFFFF00"/>
                </patternFill>
              </fill>
            </x14:dxf>
          </x14:cfRule>
          <x14:cfRule type="cellIs" priority="238" operator="equal" id="{1CB8079B-29E4-439E-90D9-CC331A78C74A}">
            <xm:f>'\Users\mac\Documents\PDD 2020-2024\Users\mac\Documents\FURAG\Users\pttovar\Downloads\[MAPA DE RIESGOS CORRUPCIÓN IPES 2019 V1 AJUSTADA 210319.xlsx]DATOS '!#REF!</xm:f>
            <x14:dxf>
              <fill>
                <patternFill>
                  <bgColor rgb="FFFFC000"/>
                </patternFill>
              </fill>
            </x14:dxf>
          </x14:cfRule>
          <x14:cfRule type="cellIs" priority="239" operator="equal" id="{FE94F9C4-146F-4D5D-A2D1-B2D8878B101C}">
            <xm:f>'\Users\mac\Documents\PDD 2020-2024\Users\mac\Documents\FURAG\Users\pttovar\Downloads\[MAPA DE RIESGOS CORRUPCIÓN IPES 2019 V1 AJUSTADA 210319.xlsx]DATOS '!#REF!</xm:f>
            <x14:dxf>
              <fill>
                <patternFill>
                  <bgColor rgb="FFFF0000"/>
                </patternFill>
              </fill>
            </x14:dxf>
          </x14:cfRule>
          <xm:sqref>CY21:CZ22 P21:P22 CM21:CM22 DD21:DF22 AK21:AK22</xm:sqref>
        </x14:conditionalFormatting>
        <x14:conditionalFormatting xmlns:xm="http://schemas.microsoft.com/office/excel/2006/main">
          <x14:cfRule type="cellIs" priority="212" operator="equal" id="{074B2B91-3646-405E-AACB-F38D16C44530}">
            <xm:f>'\Users\mac\Documents\PDD 2020-2024\Users\mac\Documents\FURAG\Users\pttovar\Downloads\[MAPA DE RIESGOS CORRUPCIÓN IPES 2019 V1 AJUSTADA 210319.xlsx]DATOS '!#REF!</xm:f>
            <x14:dxf>
              <fill>
                <patternFill>
                  <bgColor rgb="FF00B050"/>
                </patternFill>
              </fill>
            </x14:dxf>
          </x14:cfRule>
          <x14:cfRule type="cellIs" priority="213" operator="equal" id="{1BB184D0-7E4D-4127-9048-C45FFB11057B}">
            <xm:f>'\Users\mac\Documents\PDD 2020-2024\Users\mac\Documents\FURAG\Users\pttovar\Downloads\[MAPA DE RIESGOS CORRUPCIÓN IPES 2019 V1 AJUSTADA 210319.xlsx]DATOS '!#REF!</xm:f>
            <x14:dxf>
              <fill>
                <patternFill>
                  <bgColor rgb="FF92D050"/>
                </patternFill>
              </fill>
            </x14:dxf>
          </x14:cfRule>
          <x14:cfRule type="cellIs" priority="214" operator="equal" id="{130A11E4-E9F4-4C20-8376-1B6AF5CF1848}">
            <xm:f>'\Users\mac\Documents\PDD 2020-2024\Users\mac\Documents\FURAG\Users\pttovar\Downloads\[MAPA DE RIESGOS CORRUPCIÓN IPES 2019 V1 AJUSTADA 210319.xlsx]DATOS '!#REF!</xm:f>
            <x14:dxf>
              <fill>
                <patternFill>
                  <bgColor rgb="FFFFFF00"/>
                </patternFill>
              </fill>
            </x14:dxf>
          </x14:cfRule>
          <x14:cfRule type="cellIs" priority="215" operator="equal" id="{1B7DAC13-4C38-483B-B7E9-F626737AA61F}">
            <xm:f>'\Users\mac\Documents\PDD 2020-2024\Users\mac\Documents\FURAG\Users\pttovar\Downloads\[MAPA DE RIESGOS CORRUPCIÓN IPES 2019 V1 AJUSTADA 210319.xlsx]DATOS '!#REF!</xm:f>
            <x14:dxf>
              <fill>
                <patternFill>
                  <bgColor rgb="FFFFC000"/>
                </patternFill>
              </fill>
            </x14:dxf>
          </x14:cfRule>
          <x14:cfRule type="cellIs" priority="216" operator="equal" id="{2D297C4C-EFBD-45BB-BF8D-8B95ECED1256}">
            <xm:f>'\Users\mac\Documents\PDD 2020-2024\Users\mac\Documents\FURAG\Users\pttovar\Downloads\[MAPA DE RIESGOS CORRUPCIÓN IPES 2019 V1 AJUSTADA 210319.xlsx]DATOS '!#REF!</xm:f>
            <x14:dxf>
              <fill>
                <patternFill>
                  <bgColor rgb="FFFF0000"/>
                </patternFill>
              </fill>
            </x14:dxf>
          </x14:cfRule>
          <xm:sqref>N32 AI32</xm:sqref>
        </x14:conditionalFormatting>
        <x14:conditionalFormatting xmlns:xm="http://schemas.microsoft.com/office/excel/2006/main">
          <x14:cfRule type="cellIs" priority="217" operator="equal" id="{44DCCE50-4AA6-4A5B-81D2-689C60038DE8}">
            <xm:f>'\Users\mac\Documents\PDD 2020-2024\Users\mac\Documents\FURAG\Users\pttovar\Downloads\[MAPA DE RIESGOS CORRUPCIÓN IPES 2019 V1 AJUSTADA 210319.xlsx]DATOS '!#REF!</xm:f>
            <x14:dxf>
              <fill>
                <patternFill>
                  <bgColor rgb="FF00B050"/>
                </patternFill>
              </fill>
            </x14:dxf>
          </x14:cfRule>
          <x14:cfRule type="cellIs" priority="218" operator="equal" id="{725E32B8-BBA3-4E12-9CD6-3C36CCDE338C}">
            <xm:f>'\Users\mac\Documents\PDD 2020-2024\Users\mac\Documents\FURAG\Users\pttovar\Downloads\[MAPA DE RIESGOS CORRUPCIÓN IPES 2019 V1 AJUSTADA 210319.xlsx]DATOS '!#REF!</xm:f>
            <x14:dxf>
              <fill>
                <patternFill>
                  <bgColor rgb="FF92D050"/>
                </patternFill>
              </fill>
            </x14:dxf>
          </x14:cfRule>
          <x14:cfRule type="cellIs" priority="219" operator="equal" id="{E4A5221C-4376-4AF2-B409-9175A236E76E}">
            <xm:f>'\Users\mac\Documents\PDD 2020-2024\Users\mac\Documents\FURAG\Users\pttovar\Downloads\[MAPA DE RIESGOS CORRUPCIÓN IPES 2019 V1 AJUSTADA 210319.xlsx]DATOS '!#REF!</xm:f>
            <x14:dxf>
              <fill>
                <patternFill>
                  <bgColor rgb="FFFFFF00"/>
                </patternFill>
              </fill>
            </x14:dxf>
          </x14:cfRule>
          <x14:cfRule type="cellIs" priority="220" operator="equal" id="{AF2DD8A3-AA54-492D-9200-F1FAFB73D763}">
            <xm:f>'\Users\mac\Documents\PDD 2020-2024\Users\mac\Documents\FURAG\Users\pttovar\Downloads\[MAPA DE RIESGOS CORRUPCIÓN IPES 2019 V1 AJUSTADA 210319.xlsx]DATOS '!#REF!</xm:f>
            <x14:dxf>
              <fill>
                <patternFill>
                  <bgColor rgb="FFFFC000"/>
                </patternFill>
              </fill>
            </x14:dxf>
          </x14:cfRule>
          <x14:cfRule type="cellIs" priority="221" operator="equal" id="{5FE3FA94-31CC-401B-B027-954CCA8C70E2}">
            <xm:f>'\Users\mac\Documents\PDD 2020-2024\Users\mac\Documents\FURAG\Users\pttovar\Downloads\[MAPA DE RIESGOS CORRUPCIÓN IPES 2019 V1 AJUSTADA 210319.xlsx]DATOS '!#REF!</xm:f>
            <x14:dxf>
              <fill>
                <patternFill>
                  <bgColor rgb="FFFF0000"/>
                </patternFill>
              </fill>
            </x14:dxf>
          </x14:cfRule>
          <xm:sqref>O32 AJ32</xm:sqref>
        </x14:conditionalFormatting>
        <x14:conditionalFormatting xmlns:xm="http://schemas.microsoft.com/office/excel/2006/main">
          <x14:cfRule type="cellIs" priority="222" operator="equal" id="{A4F065D2-CD4E-4633-8E26-D55E81CEA14E}">
            <xm:f>'\Users\mac\Documents\PDD 2020-2024\Users\mac\Documents\FURAG\Users\pttovar\Downloads\[MAPA DE RIESGOS CORRUPCIÓN IPES 2019 V1 AJUSTADA 210319.xlsx]DATOS '!#REF!</xm:f>
            <x14:dxf>
              <fill>
                <patternFill>
                  <bgColor rgb="FF92D050"/>
                </patternFill>
              </fill>
            </x14:dxf>
          </x14:cfRule>
          <x14:cfRule type="cellIs" priority="223" operator="equal" id="{08B35356-CB8F-4B91-964A-C94760F5CF77}">
            <xm:f>'\Users\mac\Documents\PDD 2020-2024\Users\mac\Documents\FURAG\Users\pttovar\Downloads\[MAPA DE RIESGOS CORRUPCIÓN IPES 2019 V1 AJUSTADA 210319.xlsx]DATOS '!#REF!</xm:f>
            <x14:dxf>
              <fill>
                <patternFill>
                  <bgColor rgb="FFFFFF00"/>
                </patternFill>
              </fill>
            </x14:dxf>
          </x14:cfRule>
          <x14:cfRule type="cellIs" priority="224" operator="equal" id="{B49CADB3-255C-438E-8819-F90D4D3D99BF}">
            <xm:f>'\Users\mac\Documents\PDD 2020-2024\Users\mac\Documents\FURAG\Users\pttovar\Downloads\[MAPA DE RIESGOS CORRUPCIÓN IPES 2019 V1 AJUSTADA 210319.xlsx]DATOS '!#REF!</xm:f>
            <x14:dxf>
              <fill>
                <patternFill>
                  <bgColor rgb="FFFFC000"/>
                </patternFill>
              </fill>
            </x14:dxf>
          </x14:cfRule>
          <x14:cfRule type="cellIs" priority="225" operator="equal" id="{BF238AD4-8855-4033-9C13-0522B8BBEB2B}">
            <xm:f>'\Users\mac\Documents\PDD 2020-2024\Users\mac\Documents\FURAG\Users\pttovar\Downloads\[MAPA DE RIESGOS CORRUPCIÓN IPES 2019 V1 AJUSTADA 210319.xlsx]DATOS '!#REF!</xm:f>
            <x14:dxf>
              <fill>
                <patternFill>
                  <bgColor rgb="FFFF0000"/>
                </patternFill>
              </fill>
            </x14:dxf>
          </x14:cfRule>
          <xm:sqref>CY32:CZ32 P32 CM32 DD32:DF32 AK32:AL32</xm:sqref>
        </x14:conditionalFormatting>
        <x14:conditionalFormatting xmlns:xm="http://schemas.microsoft.com/office/excel/2006/main">
          <x14:cfRule type="cellIs" priority="208" operator="equal" id="{E07F3049-BBBD-46A4-98DC-D27BDE9764C5}">
            <xm:f>'\Users\mac\Documents\PDD 2020-2024\Users\mac\Documents\FURAG\Users\pttovar\Downloads\[MAPA DE RIESGOS CORRUPCIÓN IPES 2019 V1 AJUSTADA 210319.xlsx]DATOS '!#REF!</xm:f>
            <x14:dxf>
              <fill>
                <patternFill>
                  <bgColor rgb="FF92D050"/>
                </patternFill>
              </fill>
            </x14:dxf>
          </x14:cfRule>
          <x14:cfRule type="cellIs" priority="209" operator="equal" id="{9C88E953-8103-4291-BC67-F89D32D11E26}">
            <xm:f>'\Users\mac\Documents\PDD 2020-2024\Users\mac\Documents\FURAG\Users\pttovar\Downloads\[MAPA DE RIESGOS CORRUPCIÓN IPES 2019 V1 AJUSTADA 210319.xlsx]DATOS '!#REF!</xm:f>
            <x14:dxf>
              <fill>
                <patternFill>
                  <bgColor rgb="FFFFFF00"/>
                </patternFill>
              </fill>
            </x14:dxf>
          </x14:cfRule>
          <x14:cfRule type="cellIs" priority="210" operator="equal" id="{31D0F62A-9BF4-4F2E-BC19-D758C206164E}">
            <xm:f>'\Users\mac\Documents\PDD 2020-2024\Users\mac\Documents\FURAG\Users\pttovar\Downloads\[MAPA DE RIESGOS CORRUPCIÓN IPES 2019 V1 AJUSTADA 210319.xlsx]DATOS '!#REF!</xm:f>
            <x14:dxf>
              <fill>
                <patternFill>
                  <bgColor rgb="FFFFC000"/>
                </patternFill>
              </fill>
            </x14:dxf>
          </x14:cfRule>
          <x14:cfRule type="cellIs" priority="211" operator="equal" id="{DD3121D1-3727-44E0-BD20-497C941D3AA1}">
            <xm:f>'\Users\mac\Documents\PDD 2020-2024\Users\mac\Documents\FURAG\Users\pttovar\Downloads\[MAPA DE RIESGOS CORRUPCIÓN IPES 2019 V1 AJUSTADA 210319.xlsx]DATOS '!#REF!</xm:f>
            <x14:dxf>
              <fill>
                <patternFill>
                  <bgColor rgb="FFFF0000"/>
                </patternFill>
              </fill>
            </x14:dxf>
          </x14:cfRule>
          <xm:sqref>P37</xm:sqref>
        </x14:conditionalFormatting>
        <x14:conditionalFormatting xmlns:xm="http://schemas.microsoft.com/office/excel/2006/main">
          <x14:cfRule type="cellIs" priority="204" operator="equal" id="{EC70CDB3-1E87-4EAA-A4E4-81E098CA9D08}">
            <xm:f>'\Users\mac\Documents\PDD 2020-2024\Users\mac\Documents\FURAG\Users\pttovar\Downloads\[MAPA DE RIESGOS CORRUPCIÓN IPES 2019 V1 AJUSTADA 210319.xlsx]DATOS '!#REF!</xm:f>
            <x14:dxf>
              <fill>
                <patternFill>
                  <bgColor rgb="FF92D050"/>
                </patternFill>
              </fill>
            </x14:dxf>
          </x14:cfRule>
          <x14:cfRule type="cellIs" priority="205" operator="equal" id="{C0AA73F5-E492-4447-A861-DBEFAB726161}">
            <xm:f>'\Users\mac\Documents\PDD 2020-2024\Users\mac\Documents\FURAG\Users\pttovar\Downloads\[MAPA DE RIESGOS CORRUPCIÓN IPES 2019 V1 AJUSTADA 210319.xlsx]DATOS '!#REF!</xm:f>
            <x14:dxf>
              <fill>
                <patternFill>
                  <bgColor rgb="FFFFFF00"/>
                </patternFill>
              </fill>
            </x14:dxf>
          </x14:cfRule>
          <x14:cfRule type="cellIs" priority="206" operator="equal" id="{7BEB8F98-CADD-40B4-A7BE-D4A431055256}">
            <xm:f>'\Users\mac\Documents\PDD 2020-2024\Users\mac\Documents\FURAG\Users\pttovar\Downloads\[MAPA DE RIESGOS CORRUPCIÓN IPES 2019 V1 AJUSTADA 210319.xlsx]DATOS '!#REF!</xm:f>
            <x14:dxf>
              <fill>
                <patternFill>
                  <bgColor rgb="FFFFC000"/>
                </patternFill>
              </fill>
            </x14:dxf>
          </x14:cfRule>
          <x14:cfRule type="cellIs" priority="207" operator="equal" id="{2AC9C8AA-3CCF-4406-9C9E-904EF9F65437}">
            <xm:f>'\Users\mac\Documents\PDD 2020-2024\Users\mac\Documents\FURAG\Users\pttovar\Downloads\[MAPA DE RIESGOS CORRUPCIÓN IPES 2019 V1 AJUSTADA 210319.xlsx]DATOS '!#REF!</xm:f>
            <x14:dxf>
              <fill>
                <patternFill>
                  <bgColor rgb="FFFF0000"/>
                </patternFill>
              </fill>
            </x14:dxf>
          </x14:cfRule>
          <xm:sqref>P41</xm:sqref>
        </x14:conditionalFormatting>
        <x14:conditionalFormatting xmlns:xm="http://schemas.microsoft.com/office/excel/2006/main">
          <x14:cfRule type="cellIs" priority="196" operator="equal" id="{CF444404-B4EB-4BC3-B59F-528508D8BFC0}">
            <xm:f>'\Users\mac\Documents\PDD 2020-2024\Users\mac\Documents\FURAG\Users\pttovar\Downloads\[MAPA DE RIESGOS CORRUPCIÓN IPES 2019 V1 AJUSTADA 210319.xlsx]DATOS '!#REF!</xm:f>
            <x14:dxf>
              <fill>
                <patternFill>
                  <bgColor rgb="FF92D050"/>
                </patternFill>
              </fill>
            </x14:dxf>
          </x14:cfRule>
          <x14:cfRule type="cellIs" priority="197" operator="equal" id="{6CDF7AB9-CE5C-48DC-AC51-AA16B88E659C}">
            <xm:f>'\Users\mac\Documents\PDD 2020-2024\Users\mac\Documents\FURAG\Users\pttovar\Downloads\[MAPA DE RIESGOS CORRUPCIÓN IPES 2019 V1 AJUSTADA 210319.xlsx]DATOS '!#REF!</xm:f>
            <x14:dxf>
              <fill>
                <patternFill>
                  <bgColor rgb="FFFFFF00"/>
                </patternFill>
              </fill>
            </x14:dxf>
          </x14:cfRule>
          <x14:cfRule type="cellIs" priority="198" operator="equal" id="{095E7D31-15CF-4ADA-B741-38ABAF05D89D}">
            <xm:f>'\Users\mac\Documents\PDD 2020-2024\Users\mac\Documents\FURAG\Users\pttovar\Downloads\[MAPA DE RIESGOS CORRUPCIÓN IPES 2019 V1 AJUSTADA 210319.xlsx]DATOS '!#REF!</xm:f>
            <x14:dxf>
              <fill>
                <patternFill>
                  <bgColor rgb="FFFFC000"/>
                </patternFill>
              </fill>
            </x14:dxf>
          </x14:cfRule>
          <x14:cfRule type="cellIs" priority="199" operator="equal" id="{90CAE7D2-40C2-424E-BC12-AA7AAB50B4D0}">
            <xm:f>'\Users\mac\Documents\PDD 2020-2024\Users\mac\Documents\FURAG\Users\pttovar\Downloads\[MAPA DE RIESGOS CORRUPCIÓN IPES 2019 V1 AJUSTADA 210319.xlsx]DATOS '!#REF!</xm:f>
            <x14:dxf>
              <fill>
                <patternFill>
                  <bgColor rgb="FFFF0000"/>
                </patternFill>
              </fill>
            </x14:dxf>
          </x14:cfRule>
          <xm:sqref>P51</xm:sqref>
        </x14:conditionalFormatting>
        <x14:conditionalFormatting xmlns:xm="http://schemas.microsoft.com/office/excel/2006/main">
          <x14:cfRule type="cellIs" priority="192" operator="equal" id="{C5803CB9-E872-461F-88A4-C0B27E2FE384}">
            <xm:f>'\Users\mac\Documents\PDD 2020-2024\Users\mac\Documents\FURAG\Users\pttovar\Downloads\[MAPA DE RIESGOS CORRUPCIÓN IPES 2019 V1 AJUSTADA 210319.xlsx]DATOS '!#REF!</xm:f>
            <x14:dxf>
              <fill>
                <patternFill>
                  <bgColor rgb="FF92D050"/>
                </patternFill>
              </fill>
            </x14:dxf>
          </x14:cfRule>
          <x14:cfRule type="cellIs" priority="193" operator="equal" id="{096FC912-E317-4C04-B546-D660A46922A6}">
            <xm:f>'\Users\mac\Documents\PDD 2020-2024\Users\mac\Documents\FURAG\Users\pttovar\Downloads\[MAPA DE RIESGOS CORRUPCIÓN IPES 2019 V1 AJUSTADA 210319.xlsx]DATOS '!#REF!</xm:f>
            <x14:dxf>
              <fill>
                <patternFill>
                  <bgColor rgb="FFFFFF00"/>
                </patternFill>
              </fill>
            </x14:dxf>
          </x14:cfRule>
          <x14:cfRule type="cellIs" priority="194" operator="equal" id="{4CD56F10-659C-49EB-8207-0FAFEDFA7A81}">
            <xm:f>'\Users\mac\Documents\PDD 2020-2024\Users\mac\Documents\FURAG\Users\pttovar\Downloads\[MAPA DE RIESGOS CORRUPCIÓN IPES 2019 V1 AJUSTADA 210319.xlsx]DATOS '!#REF!</xm:f>
            <x14:dxf>
              <fill>
                <patternFill>
                  <bgColor rgb="FFFFC000"/>
                </patternFill>
              </fill>
            </x14:dxf>
          </x14:cfRule>
          <x14:cfRule type="cellIs" priority="195" operator="equal" id="{7EFBA67B-FF28-4401-8E9A-D21EDB96EB69}">
            <xm:f>'\Users\mac\Documents\PDD 2020-2024\Users\mac\Documents\FURAG\Users\pttovar\Downloads\[MAPA DE RIESGOS CORRUPCIÓN IPES 2019 V1 AJUSTADA 210319.xlsx]DATOS '!#REF!</xm:f>
            <x14:dxf>
              <fill>
                <patternFill>
                  <bgColor rgb="FFFF0000"/>
                </patternFill>
              </fill>
            </x14:dxf>
          </x14:cfRule>
          <xm:sqref>P53</xm:sqref>
        </x14:conditionalFormatting>
        <x14:conditionalFormatting xmlns:xm="http://schemas.microsoft.com/office/excel/2006/main">
          <x14:cfRule type="cellIs" priority="200" operator="equal" id="{D8551DBB-75A0-40B9-A083-3FDBBC9BAD8E}">
            <xm:f>'\Users\mac\Documents\PDD 2020-2024\Users\mac\Documents\FURAG\Users\pttovar\Downloads\[MAPA DE RIESGOS CORRUPCIÓN IPES 2019 V1 AJUSTADA 210319.xlsx]DATOS '!#REF!</xm:f>
            <x14:dxf>
              <fill>
                <patternFill>
                  <bgColor rgb="FF92D050"/>
                </patternFill>
              </fill>
            </x14:dxf>
          </x14:cfRule>
          <x14:cfRule type="cellIs" priority="201" operator="equal" id="{217B652A-B70B-40FC-B653-AD35D8C8D89D}">
            <xm:f>'\Users\mac\Documents\PDD 2020-2024\Users\mac\Documents\FURAG\Users\pttovar\Downloads\[MAPA DE RIESGOS CORRUPCIÓN IPES 2019 V1 AJUSTADA 210319.xlsx]DATOS '!#REF!</xm:f>
            <x14:dxf>
              <fill>
                <patternFill>
                  <bgColor rgb="FFFFFF00"/>
                </patternFill>
              </fill>
            </x14:dxf>
          </x14:cfRule>
          <x14:cfRule type="cellIs" priority="202" operator="equal" id="{C3E58C29-69D6-4BC1-A415-A615D9626CDE}">
            <xm:f>'\Users\mac\Documents\PDD 2020-2024\Users\mac\Documents\FURAG\Users\pttovar\Downloads\[MAPA DE RIESGOS CORRUPCIÓN IPES 2019 V1 AJUSTADA 210319.xlsx]DATOS '!#REF!</xm:f>
            <x14:dxf>
              <fill>
                <patternFill>
                  <bgColor rgb="FFFFC000"/>
                </patternFill>
              </fill>
            </x14:dxf>
          </x14:cfRule>
          <x14:cfRule type="cellIs" priority="203" operator="equal" id="{2066C757-97B2-40A7-A153-2E789813528C}">
            <xm:f>'\Users\mac\Documents\PDD 2020-2024\Users\mac\Documents\FURAG\Users\pttovar\Downloads\[MAPA DE RIESGOS CORRUPCIÓN IPES 2019 V1 AJUSTADA 210319.xlsx]DATOS '!#REF!</xm:f>
            <x14:dxf>
              <fill>
                <patternFill>
                  <bgColor rgb="FFFF0000"/>
                </patternFill>
              </fill>
            </x14:dxf>
          </x14:cfRule>
          <xm:sqref>P48</xm:sqref>
        </x14:conditionalFormatting>
        <x14:conditionalFormatting xmlns:xm="http://schemas.microsoft.com/office/excel/2006/main">
          <x14:cfRule type="cellIs" priority="174" operator="equal" id="{7711936E-BC17-405F-9819-3F472513234C}">
            <xm:f>'\Users\mac\Documents\PDD 2020-2024\Users\mac\Documents\FURAG\Users\pttovar\Downloads\[MAPA DE RIESGOS CORRUPCIÓN IPES 2019 V1 AJUSTADA 210319.xlsx]DATOS '!#REF!</xm:f>
            <x14:dxf>
              <fill>
                <patternFill>
                  <bgColor rgb="FF92D050"/>
                </patternFill>
              </fill>
            </x14:dxf>
          </x14:cfRule>
          <x14:cfRule type="cellIs" priority="175" operator="equal" id="{5194F15A-1DC4-4653-B29D-67725163530E}">
            <xm:f>'\Users\mac\Documents\PDD 2020-2024\Users\mac\Documents\FURAG\Users\pttovar\Downloads\[MAPA DE RIESGOS CORRUPCIÓN IPES 2019 V1 AJUSTADA 210319.xlsx]DATOS '!#REF!</xm:f>
            <x14:dxf>
              <fill>
                <patternFill>
                  <bgColor rgb="FFFFFF00"/>
                </patternFill>
              </fill>
            </x14:dxf>
          </x14:cfRule>
          <x14:cfRule type="cellIs" priority="176" operator="equal" id="{097AF897-6667-4C26-9F87-0645EFDB1840}">
            <xm:f>'\Users\mac\Documents\PDD 2020-2024\Users\mac\Documents\FURAG\Users\pttovar\Downloads\[MAPA DE RIESGOS CORRUPCIÓN IPES 2019 V1 AJUSTADA 210319.xlsx]DATOS '!#REF!</xm:f>
            <x14:dxf>
              <fill>
                <patternFill>
                  <bgColor rgb="FFFFC000"/>
                </patternFill>
              </fill>
            </x14:dxf>
          </x14:cfRule>
          <x14:cfRule type="cellIs" priority="177" operator="equal" id="{97F7F212-0061-4F74-9F5E-C25C3378380E}">
            <xm:f>'\Users\mac\Documents\PDD 2020-2024\Users\mac\Documents\FURAG\Users\pttovar\Downloads\[MAPA DE RIESGOS CORRUPCIÓN IPES 2019 V1 AJUSTADA 210319.xlsx]DATOS '!#REF!</xm:f>
            <x14:dxf>
              <fill>
                <patternFill>
                  <bgColor rgb="FFFF0000"/>
                </patternFill>
              </fill>
            </x14:dxf>
          </x14:cfRule>
          <xm:sqref>P54:P55</xm:sqref>
        </x14:conditionalFormatting>
        <x14:conditionalFormatting xmlns:xm="http://schemas.microsoft.com/office/excel/2006/main">
          <x14:cfRule type="cellIs" priority="178" operator="equal" id="{0A42EAB1-54A2-45CA-A8DC-0ECFC85F79C2}">
            <xm:f>'\Users\mac\Documents\PDD 2020-2024\Users\mac\Documents\FURAG\Users\pttovar\Downloads\[MAPA DE RIESGOS CORRUPCIÓN IPES 2019 V1 AJUSTADA 210319.xlsx]DATOS '!#REF!</xm:f>
            <x14:dxf>
              <fill>
                <patternFill>
                  <bgColor rgb="FF00B050"/>
                </patternFill>
              </fill>
            </x14:dxf>
          </x14:cfRule>
          <x14:cfRule type="cellIs" priority="179" operator="equal" id="{2CA3E3B8-1A22-43ED-9BA8-C4C07E4FC13B}">
            <xm:f>'\Users\mac\Documents\PDD 2020-2024\Users\mac\Documents\FURAG\Users\pttovar\Downloads\[MAPA DE RIESGOS CORRUPCIÓN IPES 2019 V1 AJUSTADA 210319.xlsx]DATOS '!#REF!</xm:f>
            <x14:dxf>
              <fill>
                <patternFill>
                  <bgColor rgb="FF92D050"/>
                </patternFill>
              </fill>
            </x14:dxf>
          </x14:cfRule>
          <x14:cfRule type="cellIs" priority="180" operator="equal" id="{DBF97B47-D593-48C6-AC4A-D99BBFA626E8}">
            <xm:f>'\Users\mac\Documents\PDD 2020-2024\Users\mac\Documents\FURAG\Users\pttovar\Downloads\[MAPA DE RIESGOS CORRUPCIÓN IPES 2019 V1 AJUSTADA 210319.xlsx]DATOS '!#REF!</xm:f>
            <x14:dxf>
              <fill>
                <patternFill>
                  <bgColor rgb="FFFFFF00"/>
                </patternFill>
              </fill>
            </x14:dxf>
          </x14:cfRule>
          <x14:cfRule type="cellIs" priority="181" operator="equal" id="{BF3DC295-1705-47F7-A46D-2FC3155E6402}">
            <xm:f>'\Users\mac\Documents\PDD 2020-2024\Users\mac\Documents\FURAG\Users\pttovar\Downloads\[MAPA DE RIESGOS CORRUPCIÓN IPES 2019 V1 AJUSTADA 210319.xlsx]DATOS '!#REF!</xm:f>
            <x14:dxf>
              <fill>
                <patternFill>
                  <bgColor rgb="FFFFC000"/>
                </patternFill>
              </fill>
            </x14:dxf>
          </x14:cfRule>
          <x14:cfRule type="cellIs" priority="182" operator="equal" id="{3CFD30B5-791E-4F8D-A3DA-77D4245B4B14}">
            <xm:f>'\Users\mac\Documents\PDD 2020-2024\Users\mac\Documents\FURAG\Users\pttovar\Downloads\[MAPA DE RIESGOS CORRUPCIÓN IPES 2019 V1 AJUSTADA 210319.xlsx]DATOS '!#REF!</xm:f>
            <x14:dxf>
              <fill>
                <patternFill>
                  <bgColor rgb="FFFF0000"/>
                </patternFill>
              </fill>
            </x14:dxf>
          </x14:cfRule>
          <xm:sqref>AI51</xm:sqref>
        </x14:conditionalFormatting>
        <x14:conditionalFormatting xmlns:xm="http://schemas.microsoft.com/office/excel/2006/main">
          <x14:cfRule type="cellIs" priority="183" operator="equal" id="{4D3D4EDF-88DD-4A46-A802-9E6D9D9DBD75}">
            <xm:f>'\Users\mac\Documents\PDD 2020-2024\Users\mac\Documents\FURAG\Users\pttovar\Downloads\[MAPA DE RIESGOS CORRUPCIÓN IPES 2019 V1 AJUSTADA 210319.xlsx]DATOS '!#REF!</xm:f>
            <x14:dxf>
              <fill>
                <patternFill>
                  <bgColor rgb="FF00B050"/>
                </patternFill>
              </fill>
            </x14:dxf>
          </x14:cfRule>
          <x14:cfRule type="cellIs" priority="184" operator="equal" id="{CF1876F5-08F9-40D1-8499-2B1DCEE8E37C}">
            <xm:f>'\Users\mac\Documents\PDD 2020-2024\Users\mac\Documents\FURAG\Users\pttovar\Downloads\[MAPA DE RIESGOS CORRUPCIÓN IPES 2019 V1 AJUSTADA 210319.xlsx]DATOS '!#REF!</xm:f>
            <x14:dxf>
              <fill>
                <patternFill>
                  <bgColor rgb="FF92D050"/>
                </patternFill>
              </fill>
            </x14:dxf>
          </x14:cfRule>
          <x14:cfRule type="cellIs" priority="185" operator="equal" id="{1306E880-F981-4152-AC53-C773D0058E56}">
            <xm:f>'\Users\mac\Documents\PDD 2020-2024\Users\mac\Documents\FURAG\Users\pttovar\Downloads\[MAPA DE RIESGOS CORRUPCIÓN IPES 2019 V1 AJUSTADA 210319.xlsx]DATOS '!#REF!</xm:f>
            <x14:dxf>
              <fill>
                <patternFill>
                  <bgColor rgb="FFFFFF00"/>
                </patternFill>
              </fill>
            </x14:dxf>
          </x14:cfRule>
          <x14:cfRule type="cellIs" priority="186" operator="equal" id="{E638B88B-80F3-4E93-AD37-CAD21308E207}">
            <xm:f>'\Users\mac\Documents\PDD 2020-2024\Users\mac\Documents\FURAG\Users\pttovar\Downloads\[MAPA DE RIESGOS CORRUPCIÓN IPES 2019 V1 AJUSTADA 210319.xlsx]DATOS '!#REF!</xm:f>
            <x14:dxf>
              <fill>
                <patternFill>
                  <bgColor rgb="FFFFC000"/>
                </patternFill>
              </fill>
            </x14:dxf>
          </x14:cfRule>
          <x14:cfRule type="cellIs" priority="187" operator="equal" id="{AEEDAE85-BABD-4F78-A2E5-42680BCDA418}">
            <xm:f>'\Users\mac\Documents\PDD 2020-2024\Users\mac\Documents\FURAG\Users\pttovar\Downloads\[MAPA DE RIESGOS CORRUPCIÓN IPES 2019 V1 AJUSTADA 210319.xlsx]DATOS '!#REF!</xm:f>
            <x14:dxf>
              <fill>
                <patternFill>
                  <bgColor rgb="FFFF0000"/>
                </patternFill>
              </fill>
            </x14:dxf>
          </x14:cfRule>
          <xm:sqref>AJ51</xm:sqref>
        </x14:conditionalFormatting>
        <x14:conditionalFormatting xmlns:xm="http://schemas.microsoft.com/office/excel/2006/main">
          <x14:cfRule type="cellIs" priority="188" operator="equal" id="{EEEA641C-9C01-42E6-98F5-B0BA7047CFF8}">
            <xm:f>'\Users\mac\Documents\PDD 2020-2024\Users\mac\Documents\FURAG\Users\pttovar\Downloads\[MAPA DE RIESGOS CORRUPCIÓN IPES 2019 V1 AJUSTADA 210319.xlsx]DATOS '!#REF!</xm:f>
            <x14:dxf>
              <fill>
                <patternFill>
                  <bgColor rgb="FF92D050"/>
                </patternFill>
              </fill>
            </x14:dxf>
          </x14:cfRule>
          <x14:cfRule type="cellIs" priority="189" operator="equal" id="{AC19C434-F925-4E4E-85D7-9CABB6BA8DB5}">
            <xm:f>'\Users\mac\Documents\PDD 2020-2024\Users\mac\Documents\FURAG\Users\pttovar\Downloads\[MAPA DE RIESGOS CORRUPCIÓN IPES 2019 V1 AJUSTADA 210319.xlsx]DATOS '!#REF!</xm:f>
            <x14:dxf>
              <fill>
                <patternFill>
                  <bgColor rgb="FFFFFF00"/>
                </patternFill>
              </fill>
            </x14:dxf>
          </x14:cfRule>
          <x14:cfRule type="cellIs" priority="190" operator="equal" id="{C19CE58B-F57F-490A-9D25-6737C9283539}">
            <xm:f>'\Users\mac\Documents\PDD 2020-2024\Users\mac\Documents\FURAG\Users\pttovar\Downloads\[MAPA DE RIESGOS CORRUPCIÓN IPES 2019 V1 AJUSTADA 210319.xlsx]DATOS '!#REF!</xm:f>
            <x14:dxf>
              <fill>
                <patternFill>
                  <bgColor rgb="FFFFC000"/>
                </patternFill>
              </fill>
            </x14:dxf>
          </x14:cfRule>
          <x14:cfRule type="cellIs" priority="191" operator="equal" id="{5CCA03DC-7D31-460A-8D11-8B35B208205C}">
            <xm:f>'\Users\mac\Documents\PDD 2020-2024\Users\mac\Documents\FURAG\Users\pttovar\Downloads\[MAPA DE RIESGOS CORRUPCIÓN IPES 2019 V1 AJUSTADA 210319.xlsx]DATOS '!#REF!</xm:f>
            <x14:dxf>
              <fill>
                <patternFill>
                  <bgColor rgb="FFFF0000"/>
                </patternFill>
              </fill>
            </x14:dxf>
          </x14:cfRule>
          <xm:sqref>AK51</xm:sqref>
        </x14:conditionalFormatting>
        <x14:conditionalFormatting xmlns:xm="http://schemas.microsoft.com/office/excel/2006/main">
          <x14:cfRule type="cellIs" priority="170" operator="equal" id="{9B845391-BC6E-4D3A-A1BE-9CBBCA79DACB}">
            <xm:f>'\Users\mac\Documents\PDD 2020-2024\Users\mac\Documents\FURAG\Users\pttovar\Downloads\[MAPA DE RIESGOS CORRUPCIÓN IPES 2019 V1 AJUSTADA 210319.xlsx]DATOS '!#REF!</xm:f>
            <x14:dxf>
              <fill>
                <patternFill>
                  <bgColor rgb="FF92D050"/>
                </patternFill>
              </fill>
            </x14:dxf>
          </x14:cfRule>
          <x14:cfRule type="cellIs" priority="171" operator="equal" id="{7FB1426D-E4F5-4B40-B18E-430CEC294225}">
            <xm:f>'\Users\mac\Documents\PDD 2020-2024\Users\mac\Documents\FURAG\Users\pttovar\Downloads\[MAPA DE RIESGOS CORRUPCIÓN IPES 2019 V1 AJUSTADA 210319.xlsx]DATOS '!#REF!</xm:f>
            <x14:dxf>
              <fill>
                <patternFill>
                  <bgColor rgb="FFFFFF00"/>
                </patternFill>
              </fill>
            </x14:dxf>
          </x14:cfRule>
          <x14:cfRule type="cellIs" priority="172" operator="equal" id="{E8D7BDDA-AD61-4D2D-8D91-B44DD864C31E}">
            <xm:f>'\Users\mac\Documents\PDD 2020-2024\Users\mac\Documents\FURAG\Users\pttovar\Downloads\[MAPA DE RIESGOS CORRUPCIÓN IPES 2019 V1 AJUSTADA 210319.xlsx]DATOS '!#REF!</xm:f>
            <x14:dxf>
              <fill>
                <patternFill>
                  <bgColor rgb="FFFFC000"/>
                </patternFill>
              </fill>
            </x14:dxf>
          </x14:cfRule>
          <x14:cfRule type="cellIs" priority="173" operator="equal" id="{1A547CED-4352-42A2-A289-8CA2B1ED6E05}">
            <xm:f>'\Users\mac\Documents\PDD 2020-2024\Users\mac\Documents\FURAG\Users\pttovar\Downloads\[MAPA DE RIESGOS CORRUPCIÓN IPES 2019 V1 AJUSTADA 210319.xlsx]DATOS '!#REF!</xm:f>
            <x14:dxf>
              <fill>
                <patternFill>
                  <bgColor rgb="FFFF0000"/>
                </patternFill>
              </fill>
            </x14:dxf>
          </x14:cfRule>
          <xm:sqref>P10</xm:sqref>
        </x14:conditionalFormatting>
        <x14:conditionalFormatting xmlns:xm="http://schemas.microsoft.com/office/excel/2006/main">
          <x14:cfRule type="cellIs" priority="156" operator="equal" id="{0F0B8944-9DAC-42C2-B175-2BA0E4263688}">
            <xm:f>'\Users\mac\Documents\PDD 2020-2024\Users\mac\Documents\FURAG\Users\pttovar\Downloads\[MAPA DE RIESGOS CORRUPCIÓN IPES 2019 V1 AJUSTADA 210319.xlsx]DATOS '!#REF!</xm:f>
            <x14:dxf>
              <fill>
                <patternFill>
                  <bgColor rgb="FF00B050"/>
                </patternFill>
              </fill>
            </x14:dxf>
          </x14:cfRule>
          <x14:cfRule type="cellIs" priority="157" operator="equal" id="{8161D2C5-88A8-44A7-8870-7C5FDA398B7B}">
            <xm:f>'\Users\mac\Documents\PDD 2020-2024\Users\mac\Documents\FURAG\Users\pttovar\Downloads\[MAPA DE RIESGOS CORRUPCIÓN IPES 2019 V1 AJUSTADA 210319.xlsx]DATOS '!#REF!</xm:f>
            <x14:dxf>
              <fill>
                <patternFill>
                  <bgColor rgb="FF92D050"/>
                </patternFill>
              </fill>
            </x14:dxf>
          </x14:cfRule>
          <x14:cfRule type="cellIs" priority="158" operator="equal" id="{F4E7D8E1-3DE2-4094-8329-3A3D978AD471}">
            <xm:f>'\Users\mac\Documents\PDD 2020-2024\Users\mac\Documents\FURAG\Users\pttovar\Downloads\[MAPA DE RIESGOS CORRUPCIÓN IPES 2019 V1 AJUSTADA 210319.xlsx]DATOS '!#REF!</xm:f>
            <x14:dxf>
              <fill>
                <patternFill>
                  <bgColor rgb="FFFFFF00"/>
                </patternFill>
              </fill>
            </x14:dxf>
          </x14:cfRule>
          <x14:cfRule type="cellIs" priority="159" operator="equal" id="{61E6869D-8A30-4537-97B6-E606C801DC38}">
            <xm:f>'\Users\mac\Documents\PDD 2020-2024\Users\mac\Documents\FURAG\Users\pttovar\Downloads\[MAPA DE RIESGOS CORRUPCIÓN IPES 2019 V1 AJUSTADA 210319.xlsx]DATOS '!#REF!</xm:f>
            <x14:dxf>
              <fill>
                <patternFill>
                  <bgColor rgb="FFFFC000"/>
                </patternFill>
              </fill>
            </x14:dxf>
          </x14:cfRule>
          <x14:cfRule type="cellIs" priority="160" operator="equal" id="{3B724CC7-06D7-4CAD-92AC-A33883191C56}">
            <xm:f>'\Users\mac\Documents\PDD 2020-2024\Users\mac\Documents\FURAG\Users\pttovar\Downloads\[MAPA DE RIESGOS CORRUPCIÓN IPES 2019 V1 AJUSTADA 210319.xlsx]DATOS '!#REF!</xm:f>
            <x14:dxf>
              <fill>
                <patternFill>
                  <bgColor rgb="FFFF0000"/>
                </patternFill>
              </fill>
            </x14:dxf>
          </x14:cfRule>
          <xm:sqref>N26 AI26</xm:sqref>
        </x14:conditionalFormatting>
        <x14:conditionalFormatting xmlns:xm="http://schemas.microsoft.com/office/excel/2006/main">
          <x14:cfRule type="cellIs" priority="161" operator="equal" id="{0440E4D5-C041-4749-8496-526A711DECAB}">
            <xm:f>'\Users\mac\Documents\PDD 2020-2024\Users\mac\Documents\FURAG\Users\pttovar\Downloads\[MAPA DE RIESGOS CORRUPCIÓN IPES 2019 V1 AJUSTADA 210319.xlsx]DATOS '!#REF!</xm:f>
            <x14:dxf>
              <fill>
                <patternFill>
                  <bgColor rgb="FF00B050"/>
                </patternFill>
              </fill>
            </x14:dxf>
          </x14:cfRule>
          <x14:cfRule type="cellIs" priority="162" operator="equal" id="{7CF1D555-9A53-42ED-AB46-EAE26749A711}">
            <xm:f>'\Users\mac\Documents\PDD 2020-2024\Users\mac\Documents\FURAG\Users\pttovar\Downloads\[MAPA DE RIESGOS CORRUPCIÓN IPES 2019 V1 AJUSTADA 210319.xlsx]DATOS '!#REF!</xm:f>
            <x14:dxf>
              <fill>
                <patternFill>
                  <bgColor rgb="FF92D050"/>
                </patternFill>
              </fill>
            </x14:dxf>
          </x14:cfRule>
          <x14:cfRule type="cellIs" priority="163" operator="equal" id="{53CFF267-37DD-4B84-B8E8-05EEB708A8ED}">
            <xm:f>'\Users\mac\Documents\PDD 2020-2024\Users\mac\Documents\FURAG\Users\pttovar\Downloads\[MAPA DE RIESGOS CORRUPCIÓN IPES 2019 V1 AJUSTADA 210319.xlsx]DATOS '!#REF!</xm:f>
            <x14:dxf>
              <fill>
                <patternFill>
                  <bgColor rgb="FFFFFF00"/>
                </patternFill>
              </fill>
            </x14:dxf>
          </x14:cfRule>
          <x14:cfRule type="cellIs" priority="164" operator="equal" id="{BA29B342-F8D5-4C2B-A4F2-D47C04C3F45E}">
            <xm:f>'\Users\mac\Documents\PDD 2020-2024\Users\mac\Documents\FURAG\Users\pttovar\Downloads\[MAPA DE RIESGOS CORRUPCIÓN IPES 2019 V1 AJUSTADA 210319.xlsx]DATOS '!#REF!</xm:f>
            <x14:dxf>
              <fill>
                <patternFill>
                  <bgColor rgb="FFFFC000"/>
                </patternFill>
              </fill>
            </x14:dxf>
          </x14:cfRule>
          <x14:cfRule type="cellIs" priority="165" operator="equal" id="{28660D07-9FE8-4CD2-9302-1C2418951F9D}">
            <xm:f>'\Users\mac\Documents\PDD 2020-2024\Users\mac\Documents\FURAG\Users\pttovar\Downloads\[MAPA DE RIESGOS CORRUPCIÓN IPES 2019 V1 AJUSTADA 210319.xlsx]DATOS '!#REF!</xm:f>
            <x14:dxf>
              <fill>
                <patternFill>
                  <bgColor rgb="FFFF0000"/>
                </patternFill>
              </fill>
            </x14:dxf>
          </x14:cfRule>
          <xm:sqref>O26 AJ26</xm:sqref>
        </x14:conditionalFormatting>
        <x14:conditionalFormatting xmlns:xm="http://schemas.microsoft.com/office/excel/2006/main">
          <x14:cfRule type="cellIs" priority="166" operator="equal" id="{A2D23780-4123-4CD3-A4A4-666E912D4B26}">
            <xm:f>'\Users\mac\Documents\PDD 2020-2024\Users\mac\Documents\FURAG\Users\pttovar\Downloads\[MAPA DE RIESGOS CORRUPCIÓN IPES 2019 V1 AJUSTADA 210319.xlsx]DATOS '!#REF!</xm:f>
            <x14:dxf>
              <fill>
                <patternFill>
                  <bgColor rgb="FF92D050"/>
                </patternFill>
              </fill>
            </x14:dxf>
          </x14:cfRule>
          <x14:cfRule type="cellIs" priority="167" operator="equal" id="{E8A7E2C1-C4C0-4CD3-B9C2-AEC569805A3A}">
            <xm:f>'\Users\mac\Documents\PDD 2020-2024\Users\mac\Documents\FURAG\Users\pttovar\Downloads\[MAPA DE RIESGOS CORRUPCIÓN IPES 2019 V1 AJUSTADA 210319.xlsx]DATOS '!#REF!</xm:f>
            <x14:dxf>
              <fill>
                <patternFill>
                  <bgColor rgb="FFFFFF00"/>
                </patternFill>
              </fill>
            </x14:dxf>
          </x14:cfRule>
          <x14:cfRule type="cellIs" priority="168" operator="equal" id="{00AB381B-09BC-4D3D-AE4F-BCFEA8D3478E}">
            <xm:f>'\Users\mac\Documents\PDD 2020-2024\Users\mac\Documents\FURAG\Users\pttovar\Downloads\[MAPA DE RIESGOS CORRUPCIÓN IPES 2019 V1 AJUSTADA 210319.xlsx]DATOS '!#REF!</xm:f>
            <x14:dxf>
              <fill>
                <patternFill>
                  <bgColor rgb="FFFFC000"/>
                </patternFill>
              </fill>
            </x14:dxf>
          </x14:cfRule>
          <x14:cfRule type="cellIs" priority="169" operator="equal" id="{964AEF74-0B3F-470F-BB25-A1FBF25E4BC7}">
            <xm:f>'\Users\mac\Documents\PDD 2020-2024\Users\mac\Documents\FURAG\Users\pttovar\Downloads\[MAPA DE RIESGOS CORRUPCIÓN IPES 2019 V1 AJUSTADA 210319.xlsx]DATOS '!#REF!</xm:f>
            <x14:dxf>
              <fill>
                <patternFill>
                  <bgColor rgb="FFFF0000"/>
                </patternFill>
              </fill>
            </x14:dxf>
          </x14:cfRule>
          <xm:sqref>CY26:CZ26 P26 CM26 DD26:DF26 AK26</xm:sqref>
        </x14:conditionalFormatting>
        <x14:conditionalFormatting xmlns:xm="http://schemas.microsoft.com/office/excel/2006/main">
          <x14:cfRule type="cellIs" priority="142" operator="equal" id="{86B9C9C6-2125-4090-A80D-8AC81F3B339B}">
            <xm:f>'\Users\mac\Documents\PDD 2020-2024\Users\mac\Documents\FURAG\Users\pttovar\Downloads\[MAPA DE RIESGOS CORRUPCIÓN IPES 2019 V1 AJUSTADA 210319.xlsx]DATOS '!#REF!</xm:f>
            <x14:dxf>
              <fill>
                <patternFill>
                  <bgColor rgb="FF00B050"/>
                </patternFill>
              </fill>
            </x14:dxf>
          </x14:cfRule>
          <x14:cfRule type="cellIs" priority="143" operator="equal" id="{DACA3B72-E904-43AD-AEA4-5D21F7188B89}">
            <xm:f>'\Users\mac\Documents\PDD 2020-2024\Users\mac\Documents\FURAG\Users\pttovar\Downloads\[MAPA DE RIESGOS CORRUPCIÓN IPES 2019 V1 AJUSTADA 210319.xlsx]DATOS '!#REF!</xm:f>
            <x14:dxf>
              <fill>
                <patternFill>
                  <bgColor rgb="FF92D050"/>
                </patternFill>
              </fill>
            </x14:dxf>
          </x14:cfRule>
          <x14:cfRule type="cellIs" priority="144" operator="equal" id="{D8DD5B24-4237-43DF-A72C-9394EF52862F}">
            <xm:f>'\Users\mac\Documents\PDD 2020-2024\Users\mac\Documents\FURAG\Users\pttovar\Downloads\[MAPA DE RIESGOS CORRUPCIÓN IPES 2019 V1 AJUSTADA 210319.xlsx]DATOS '!#REF!</xm:f>
            <x14:dxf>
              <fill>
                <patternFill>
                  <bgColor rgb="FFFFFF00"/>
                </patternFill>
              </fill>
            </x14:dxf>
          </x14:cfRule>
          <x14:cfRule type="cellIs" priority="145" operator="equal" id="{81BB8DAD-FA04-4064-9A60-6EEEAA85AE45}">
            <xm:f>'\Users\mac\Documents\PDD 2020-2024\Users\mac\Documents\FURAG\Users\pttovar\Downloads\[MAPA DE RIESGOS CORRUPCIÓN IPES 2019 V1 AJUSTADA 210319.xlsx]DATOS '!#REF!</xm:f>
            <x14:dxf>
              <fill>
                <patternFill>
                  <bgColor rgb="FFFFC000"/>
                </patternFill>
              </fill>
            </x14:dxf>
          </x14:cfRule>
          <x14:cfRule type="cellIs" priority="146" operator="equal" id="{A0D2BC5D-1E68-4B4B-8939-BE734550B9B0}">
            <xm:f>'\Users\mac\Documents\PDD 2020-2024\Users\mac\Documents\FURAG\Users\pttovar\Downloads\[MAPA DE RIESGOS CORRUPCIÓN IPES 2019 V1 AJUSTADA 210319.xlsx]DATOS '!#REF!</xm:f>
            <x14:dxf>
              <fill>
                <patternFill>
                  <bgColor rgb="FFFF0000"/>
                </patternFill>
              </fill>
            </x14:dxf>
          </x14:cfRule>
          <xm:sqref>N29 AI29</xm:sqref>
        </x14:conditionalFormatting>
        <x14:conditionalFormatting xmlns:xm="http://schemas.microsoft.com/office/excel/2006/main">
          <x14:cfRule type="cellIs" priority="147" operator="equal" id="{E9BEFA61-7EB4-4F6B-8786-51D71878FC76}">
            <xm:f>'\Users\mac\Documents\PDD 2020-2024\Users\mac\Documents\FURAG\Users\pttovar\Downloads\[MAPA DE RIESGOS CORRUPCIÓN IPES 2019 V1 AJUSTADA 210319.xlsx]DATOS '!#REF!</xm:f>
            <x14:dxf>
              <fill>
                <patternFill>
                  <bgColor rgb="FF00B050"/>
                </patternFill>
              </fill>
            </x14:dxf>
          </x14:cfRule>
          <x14:cfRule type="cellIs" priority="148" operator="equal" id="{90BD6D59-D42B-4B13-A23C-3301EE81348F}">
            <xm:f>'\Users\mac\Documents\PDD 2020-2024\Users\mac\Documents\FURAG\Users\pttovar\Downloads\[MAPA DE RIESGOS CORRUPCIÓN IPES 2019 V1 AJUSTADA 210319.xlsx]DATOS '!#REF!</xm:f>
            <x14:dxf>
              <fill>
                <patternFill>
                  <bgColor rgb="FF92D050"/>
                </patternFill>
              </fill>
            </x14:dxf>
          </x14:cfRule>
          <x14:cfRule type="cellIs" priority="149" operator="equal" id="{6B4DB647-180A-4CF6-9AC3-95DCF0DCA6BC}">
            <xm:f>'\Users\mac\Documents\PDD 2020-2024\Users\mac\Documents\FURAG\Users\pttovar\Downloads\[MAPA DE RIESGOS CORRUPCIÓN IPES 2019 V1 AJUSTADA 210319.xlsx]DATOS '!#REF!</xm:f>
            <x14:dxf>
              <fill>
                <patternFill>
                  <bgColor rgb="FFFFFF00"/>
                </patternFill>
              </fill>
            </x14:dxf>
          </x14:cfRule>
          <x14:cfRule type="cellIs" priority="150" operator="equal" id="{A09EB92C-B4A2-4A4F-99B2-CAB34EF7EAF1}">
            <xm:f>'\Users\mac\Documents\PDD 2020-2024\Users\mac\Documents\FURAG\Users\pttovar\Downloads\[MAPA DE RIESGOS CORRUPCIÓN IPES 2019 V1 AJUSTADA 210319.xlsx]DATOS '!#REF!</xm:f>
            <x14:dxf>
              <fill>
                <patternFill>
                  <bgColor rgb="FFFFC000"/>
                </patternFill>
              </fill>
            </x14:dxf>
          </x14:cfRule>
          <x14:cfRule type="cellIs" priority="151" operator="equal" id="{CBB700D8-5BBF-4B4E-AF71-022DC75FBBAC}">
            <xm:f>'\Users\mac\Documents\PDD 2020-2024\Users\mac\Documents\FURAG\Users\pttovar\Downloads\[MAPA DE RIESGOS CORRUPCIÓN IPES 2019 V1 AJUSTADA 210319.xlsx]DATOS '!#REF!</xm:f>
            <x14:dxf>
              <fill>
                <patternFill>
                  <bgColor rgb="FFFF0000"/>
                </patternFill>
              </fill>
            </x14:dxf>
          </x14:cfRule>
          <xm:sqref>O29 AJ29</xm:sqref>
        </x14:conditionalFormatting>
        <x14:conditionalFormatting xmlns:xm="http://schemas.microsoft.com/office/excel/2006/main">
          <x14:cfRule type="cellIs" priority="152" operator="equal" id="{523C6D2A-B2A2-4CD3-AB68-4554073916E4}">
            <xm:f>'\Users\mac\Documents\PDD 2020-2024\Users\mac\Documents\FURAG\Users\pttovar\Downloads\[MAPA DE RIESGOS CORRUPCIÓN IPES 2019 V1 AJUSTADA 210319.xlsx]DATOS '!#REF!</xm:f>
            <x14:dxf>
              <fill>
                <patternFill>
                  <bgColor rgb="FF92D050"/>
                </patternFill>
              </fill>
            </x14:dxf>
          </x14:cfRule>
          <x14:cfRule type="cellIs" priority="153" operator="equal" id="{90F6DDB5-184E-4B85-9D2C-07079EA0DE32}">
            <xm:f>'\Users\mac\Documents\PDD 2020-2024\Users\mac\Documents\FURAG\Users\pttovar\Downloads\[MAPA DE RIESGOS CORRUPCIÓN IPES 2019 V1 AJUSTADA 210319.xlsx]DATOS '!#REF!</xm:f>
            <x14:dxf>
              <fill>
                <patternFill>
                  <bgColor rgb="FFFFFF00"/>
                </patternFill>
              </fill>
            </x14:dxf>
          </x14:cfRule>
          <x14:cfRule type="cellIs" priority="154" operator="equal" id="{8AA72739-26A0-4DC1-B9DE-BF234A91DB77}">
            <xm:f>'\Users\mac\Documents\PDD 2020-2024\Users\mac\Documents\FURAG\Users\pttovar\Downloads\[MAPA DE RIESGOS CORRUPCIÓN IPES 2019 V1 AJUSTADA 210319.xlsx]DATOS '!#REF!</xm:f>
            <x14:dxf>
              <fill>
                <patternFill>
                  <bgColor rgb="FFFFC000"/>
                </patternFill>
              </fill>
            </x14:dxf>
          </x14:cfRule>
          <x14:cfRule type="cellIs" priority="155" operator="equal" id="{A548DB8D-8575-450A-9517-3676D86F6B65}">
            <xm:f>'\Users\mac\Documents\PDD 2020-2024\Users\mac\Documents\FURAG\Users\pttovar\Downloads\[MAPA DE RIESGOS CORRUPCIÓN IPES 2019 V1 AJUSTADA 210319.xlsx]DATOS '!#REF!</xm:f>
            <x14:dxf>
              <fill>
                <patternFill>
                  <bgColor rgb="FFFF0000"/>
                </patternFill>
              </fill>
            </x14:dxf>
          </x14:cfRule>
          <xm:sqref>CY29:CZ29 P29 CM29 DD29:DF29 AK29</xm:sqref>
        </x14:conditionalFormatting>
        <x14:conditionalFormatting xmlns:xm="http://schemas.microsoft.com/office/excel/2006/main">
          <x14:cfRule type="cellIs" priority="138" operator="equal" id="{B0C410FF-C66C-4E70-AA98-2E2E78210A14}">
            <xm:f>'\Users\mac\Documents\PDD 2020-2024\Users\mac\Documents\FURAG\Users\pttovar\Downloads\[MAPA DE RIESGOS CORRUPCIÓN IPES 2019 V1 AJUSTADA 210319.xlsx]DATOS '!#REF!</xm:f>
            <x14:dxf>
              <fill>
                <patternFill>
                  <bgColor rgb="FF92D050"/>
                </patternFill>
              </fill>
            </x14:dxf>
          </x14:cfRule>
          <x14:cfRule type="cellIs" priority="139" operator="equal" id="{0974F387-DC72-4D9E-B5A7-25EB4340CDFD}">
            <xm:f>'\Users\mac\Documents\PDD 2020-2024\Users\mac\Documents\FURAG\Users\pttovar\Downloads\[MAPA DE RIESGOS CORRUPCIÓN IPES 2019 V1 AJUSTADA 210319.xlsx]DATOS '!#REF!</xm:f>
            <x14:dxf>
              <fill>
                <patternFill>
                  <bgColor rgb="FFFFFF00"/>
                </patternFill>
              </fill>
            </x14:dxf>
          </x14:cfRule>
          <x14:cfRule type="cellIs" priority="140" operator="equal" id="{F81D7462-126E-4707-850B-B80E02F09BB3}">
            <xm:f>'\Users\mac\Documents\PDD 2020-2024\Users\mac\Documents\FURAG\Users\pttovar\Downloads\[MAPA DE RIESGOS CORRUPCIÓN IPES 2019 V1 AJUSTADA 210319.xlsx]DATOS '!#REF!</xm:f>
            <x14:dxf>
              <fill>
                <patternFill>
                  <bgColor rgb="FFFFC000"/>
                </patternFill>
              </fill>
            </x14:dxf>
          </x14:cfRule>
          <x14:cfRule type="cellIs" priority="141" operator="equal" id="{B5CC1F26-E9AC-4656-9DBA-456B109B3FDC}">
            <xm:f>'\Users\mac\Documents\PDD 2020-2024\Users\mac\Documents\FURAG\Users\pttovar\Downloads\[MAPA DE RIESGOS CORRUPCIÓN IPES 2019 V1 AJUSTADA 210319.xlsx]DATOS '!#REF!</xm:f>
            <x14:dxf>
              <fill>
                <patternFill>
                  <bgColor rgb="FFFF0000"/>
                </patternFill>
              </fill>
            </x14:dxf>
          </x14:cfRule>
          <xm:sqref>AK44</xm:sqref>
        </x14:conditionalFormatting>
        <x14:conditionalFormatting xmlns:xm="http://schemas.microsoft.com/office/excel/2006/main">
          <x14:cfRule type="cellIs" priority="133" operator="equal" id="{32380261-74EC-4B8B-90FE-3166DA5C6DF3}">
            <xm:f>'\Users\mac\Documents\PDD 2020-2024\Users\mac\Documents\FURAG\Users\pttovar\Downloads\[MAPA DE RIESGOS CORRUPCIÓN IPES 2019 V1 AJUSTADA 210319.xlsx]DATOS '!#REF!</xm:f>
            <x14:dxf>
              <fill>
                <patternFill>
                  <bgColor rgb="FF00B050"/>
                </patternFill>
              </fill>
            </x14:dxf>
          </x14:cfRule>
          <x14:cfRule type="cellIs" priority="134" operator="equal" id="{9CBED166-398E-4E57-8E7E-42FA61E79370}">
            <xm:f>'\Users\mac\Documents\PDD 2020-2024\Users\mac\Documents\FURAG\Users\pttovar\Downloads\[MAPA DE RIESGOS CORRUPCIÓN IPES 2019 V1 AJUSTADA 210319.xlsx]DATOS '!#REF!</xm:f>
            <x14:dxf>
              <fill>
                <patternFill>
                  <bgColor rgb="FF92D050"/>
                </patternFill>
              </fill>
            </x14:dxf>
          </x14:cfRule>
          <x14:cfRule type="cellIs" priority="135" operator="equal" id="{C59A0ECE-6B4F-47D3-B526-8B81C2B93EA0}">
            <xm:f>'\Users\mac\Documents\PDD 2020-2024\Users\mac\Documents\FURAG\Users\pttovar\Downloads\[MAPA DE RIESGOS CORRUPCIÓN IPES 2019 V1 AJUSTADA 210319.xlsx]DATOS '!#REF!</xm:f>
            <x14:dxf>
              <fill>
                <patternFill>
                  <bgColor rgb="FFFFFF00"/>
                </patternFill>
              </fill>
            </x14:dxf>
          </x14:cfRule>
          <x14:cfRule type="cellIs" priority="136" operator="equal" id="{B2E488F3-B7B9-4BAF-BEFD-EDAEDDBA223B}">
            <xm:f>'\Users\mac\Documents\PDD 2020-2024\Users\mac\Documents\FURAG\Users\pttovar\Downloads\[MAPA DE RIESGOS CORRUPCIÓN IPES 2019 V1 AJUSTADA 210319.xlsx]DATOS '!#REF!</xm:f>
            <x14:dxf>
              <fill>
                <patternFill>
                  <bgColor rgb="FFFFC000"/>
                </patternFill>
              </fill>
            </x14:dxf>
          </x14:cfRule>
          <x14:cfRule type="cellIs" priority="137" operator="equal" id="{2E15C1B0-C1E0-4507-8E5B-B95598D64B4A}">
            <xm:f>'\Users\mac\Documents\PDD 2020-2024\Users\mac\Documents\FURAG\Users\pttovar\Downloads\[MAPA DE RIESGOS CORRUPCIÓN IPES 2019 V1 AJUSTADA 210319.xlsx]DATOS '!#REF!</xm:f>
            <x14:dxf>
              <fill>
                <patternFill>
                  <bgColor rgb="FFFF0000"/>
                </patternFill>
              </fill>
            </x14:dxf>
          </x14:cfRule>
          <xm:sqref>AI44</xm:sqref>
        </x14:conditionalFormatting>
        <x14:conditionalFormatting xmlns:xm="http://schemas.microsoft.com/office/excel/2006/main">
          <x14:cfRule type="cellIs" priority="128" operator="equal" id="{DC3DD557-CEDE-40D4-9467-81E04BD08CA3}">
            <xm:f>'\Users\mac\Documents\PDD 2020-2024\Users\mac\Documents\FURAG\Users\pttovar\Downloads\[MAPA DE RIESGOS CORRUPCIÓN IPES 2019 V1 AJUSTADA 210319.xlsx]DATOS '!#REF!</xm:f>
            <x14:dxf>
              <fill>
                <patternFill>
                  <bgColor rgb="FF00B050"/>
                </patternFill>
              </fill>
            </x14:dxf>
          </x14:cfRule>
          <x14:cfRule type="cellIs" priority="129" operator="equal" id="{3F8BD70D-8AB0-4FF2-9B08-AB28D97EFF2A}">
            <xm:f>'\Users\mac\Documents\PDD 2020-2024\Users\mac\Documents\FURAG\Users\pttovar\Downloads\[MAPA DE RIESGOS CORRUPCIÓN IPES 2019 V1 AJUSTADA 210319.xlsx]DATOS '!#REF!</xm:f>
            <x14:dxf>
              <fill>
                <patternFill>
                  <bgColor rgb="FF92D050"/>
                </patternFill>
              </fill>
            </x14:dxf>
          </x14:cfRule>
          <x14:cfRule type="cellIs" priority="130" operator="equal" id="{8662F3FB-F244-4770-872E-F4498E02B1F7}">
            <xm:f>'\Users\mac\Documents\PDD 2020-2024\Users\mac\Documents\FURAG\Users\pttovar\Downloads\[MAPA DE RIESGOS CORRUPCIÓN IPES 2019 V1 AJUSTADA 210319.xlsx]DATOS '!#REF!</xm:f>
            <x14:dxf>
              <fill>
                <patternFill>
                  <bgColor rgb="FFFFFF00"/>
                </patternFill>
              </fill>
            </x14:dxf>
          </x14:cfRule>
          <x14:cfRule type="cellIs" priority="131" operator="equal" id="{7C7AB7D7-B47B-46C4-A92F-4344691A463D}">
            <xm:f>'\Users\mac\Documents\PDD 2020-2024\Users\mac\Documents\FURAG\Users\pttovar\Downloads\[MAPA DE RIESGOS CORRUPCIÓN IPES 2019 V1 AJUSTADA 210319.xlsx]DATOS '!#REF!</xm:f>
            <x14:dxf>
              <fill>
                <patternFill>
                  <bgColor rgb="FFFFC000"/>
                </patternFill>
              </fill>
            </x14:dxf>
          </x14:cfRule>
          <x14:cfRule type="cellIs" priority="132" operator="equal" id="{B51F2C0D-C98A-43E6-B1A3-D9E27F6EFD0F}">
            <xm:f>'\Users\mac\Documents\PDD 2020-2024\Users\mac\Documents\FURAG\Users\pttovar\Downloads\[MAPA DE RIESGOS CORRUPCIÓN IPES 2019 V1 AJUSTADA 210319.xlsx]DATOS '!#REF!</xm:f>
            <x14:dxf>
              <fill>
                <patternFill>
                  <bgColor rgb="FFFF0000"/>
                </patternFill>
              </fill>
            </x14:dxf>
          </x14:cfRule>
          <xm:sqref>AI54:AI55</xm:sqref>
        </x14:conditionalFormatting>
        <x14:conditionalFormatting xmlns:xm="http://schemas.microsoft.com/office/excel/2006/main">
          <x14:cfRule type="cellIs" priority="114" operator="equal" id="{38F6235A-1C5E-4278-8664-88994C8D054C}">
            <xm:f>'\Users\mac\Documents\PDD 2020-2024\Users\mac\Documents\FURAG\Users\pttovar\Downloads\[MAPA DE RIESGOS CORRUPCIÓN IPES 2019 V1 AJUSTADA 210319.xlsx]DATOS '!#REF!</xm:f>
            <x14:dxf>
              <fill>
                <patternFill>
                  <bgColor rgb="FF00B050"/>
                </patternFill>
              </fill>
            </x14:dxf>
          </x14:cfRule>
          <x14:cfRule type="cellIs" priority="115" operator="equal" id="{CE3074F6-5BC0-4BA0-8B44-AA2DCE0C7033}">
            <xm:f>'\Users\mac\Documents\PDD 2020-2024\Users\mac\Documents\FURAG\Users\pttovar\Downloads\[MAPA DE RIESGOS CORRUPCIÓN IPES 2019 V1 AJUSTADA 210319.xlsx]DATOS '!#REF!</xm:f>
            <x14:dxf>
              <fill>
                <patternFill>
                  <bgColor rgb="FF92D050"/>
                </patternFill>
              </fill>
            </x14:dxf>
          </x14:cfRule>
          <x14:cfRule type="cellIs" priority="116" operator="equal" id="{64C79295-6975-40F5-AEDE-D593473FE0C6}">
            <xm:f>'\Users\mac\Documents\PDD 2020-2024\Users\mac\Documents\FURAG\Users\pttovar\Downloads\[MAPA DE RIESGOS CORRUPCIÓN IPES 2019 V1 AJUSTADA 210319.xlsx]DATOS '!#REF!</xm:f>
            <x14:dxf>
              <fill>
                <patternFill>
                  <bgColor rgb="FFFFFF00"/>
                </patternFill>
              </fill>
            </x14:dxf>
          </x14:cfRule>
          <x14:cfRule type="cellIs" priority="117" operator="equal" id="{BE93E019-EC09-4706-A06A-452E3B40F588}">
            <xm:f>'\Users\mac\Documents\PDD 2020-2024\Users\mac\Documents\FURAG\Users\pttovar\Downloads\[MAPA DE RIESGOS CORRUPCIÓN IPES 2019 V1 AJUSTADA 210319.xlsx]DATOS '!#REF!</xm:f>
            <x14:dxf>
              <fill>
                <patternFill>
                  <bgColor rgb="FFFFC000"/>
                </patternFill>
              </fill>
            </x14:dxf>
          </x14:cfRule>
          <x14:cfRule type="cellIs" priority="118" operator="equal" id="{B0EB94B9-302E-4445-B7D1-6541C47DCBAD}">
            <xm:f>'\Users\mac\Documents\PDD 2020-2024\Users\mac\Documents\FURAG\Users\pttovar\Downloads\[MAPA DE RIESGOS CORRUPCIÓN IPES 2019 V1 AJUSTADA 210319.xlsx]DATOS '!#REF!</xm:f>
            <x14:dxf>
              <fill>
                <patternFill>
                  <bgColor rgb="FFFF0000"/>
                </patternFill>
              </fill>
            </x14:dxf>
          </x14:cfRule>
          <xm:sqref>N24 AI24</xm:sqref>
        </x14:conditionalFormatting>
        <x14:conditionalFormatting xmlns:xm="http://schemas.microsoft.com/office/excel/2006/main">
          <x14:cfRule type="cellIs" priority="119" operator="equal" id="{2C62405B-D235-4697-8240-5E013418444A}">
            <xm:f>'\Users\mac\Documents\PDD 2020-2024\Users\mac\Documents\FURAG\Users\pttovar\Downloads\[MAPA DE RIESGOS CORRUPCIÓN IPES 2019 V1 AJUSTADA 210319.xlsx]DATOS '!#REF!</xm:f>
            <x14:dxf>
              <fill>
                <patternFill>
                  <bgColor rgb="FF00B050"/>
                </patternFill>
              </fill>
            </x14:dxf>
          </x14:cfRule>
          <x14:cfRule type="cellIs" priority="120" operator="equal" id="{9AD61CD8-A396-4AB1-8B5B-C85BC2506E64}">
            <xm:f>'\Users\mac\Documents\PDD 2020-2024\Users\mac\Documents\FURAG\Users\pttovar\Downloads\[MAPA DE RIESGOS CORRUPCIÓN IPES 2019 V1 AJUSTADA 210319.xlsx]DATOS '!#REF!</xm:f>
            <x14:dxf>
              <fill>
                <patternFill>
                  <bgColor rgb="FF92D050"/>
                </patternFill>
              </fill>
            </x14:dxf>
          </x14:cfRule>
          <x14:cfRule type="cellIs" priority="121" operator="equal" id="{C7122E34-798D-459D-B0BF-283DA29C3AD0}">
            <xm:f>'\Users\mac\Documents\PDD 2020-2024\Users\mac\Documents\FURAG\Users\pttovar\Downloads\[MAPA DE RIESGOS CORRUPCIÓN IPES 2019 V1 AJUSTADA 210319.xlsx]DATOS '!#REF!</xm:f>
            <x14:dxf>
              <fill>
                <patternFill>
                  <bgColor rgb="FFFFFF00"/>
                </patternFill>
              </fill>
            </x14:dxf>
          </x14:cfRule>
          <x14:cfRule type="cellIs" priority="122" operator="equal" id="{86CBEE81-5449-4BEB-A0CF-16BC31DED12F}">
            <xm:f>'\Users\mac\Documents\PDD 2020-2024\Users\mac\Documents\FURAG\Users\pttovar\Downloads\[MAPA DE RIESGOS CORRUPCIÓN IPES 2019 V1 AJUSTADA 210319.xlsx]DATOS '!#REF!</xm:f>
            <x14:dxf>
              <fill>
                <patternFill>
                  <bgColor rgb="FFFFC000"/>
                </patternFill>
              </fill>
            </x14:dxf>
          </x14:cfRule>
          <x14:cfRule type="cellIs" priority="123" operator="equal" id="{FBC60699-D0EF-4F35-BBE2-E438DDC8727D}">
            <xm:f>'\Users\mac\Documents\PDD 2020-2024\Users\mac\Documents\FURAG\Users\pttovar\Downloads\[MAPA DE RIESGOS CORRUPCIÓN IPES 2019 V1 AJUSTADA 210319.xlsx]DATOS '!#REF!</xm:f>
            <x14:dxf>
              <fill>
                <patternFill>
                  <bgColor rgb="FFFF0000"/>
                </patternFill>
              </fill>
            </x14:dxf>
          </x14:cfRule>
          <xm:sqref>O24 AJ24</xm:sqref>
        </x14:conditionalFormatting>
        <x14:conditionalFormatting xmlns:xm="http://schemas.microsoft.com/office/excel/2006/main">
          <x14:cfRule type="cellIs" priority="124" operator="equal" id="{0B74B1C0-17FE-4D1D-B3CC-919FC282957D}">
            <xm:f>'\Users\mac\Documents\PDD 2020-2024\Users\mac\Documents\FURAG\Users\pttovar\Downloads\[MAPA DE RIESGOS CORRUPCIÓN IPES 2019 V1 AJUSTADA 210319.xlsx]DATOS '!#REF!</xm:f>
            <x14:dxf>
              <fill>
                <patternFill>
                  <bgColor rgb="FF92D050"/>
                </patternFill>
              </fill>
            </x14:dxf>
          </x14:cfRule>
          <x14:cfRule type="cellIs" priority="125" operator="equal" id="{87E36F85-A42B-4051-AACA-E83B458D6876}">
            <xm:f>'\Users\mac\Documents\PDD 2020-2024\Users\mac\Documents\FURAG\Users\pttovar\Downloads\[MAPA DE RIESGOS CORRUPCIÓN IPES 2019 V1 AJUSTADA 210319.xlsx]DATOS '!#REF!</xm:f>
            <x14:dxf>
              <fill>
                <patternFill>
                  <bgColor rgb="FFFFFF00"/>
                </patternFill>
              </fill>
            </x14:dxf>
          </x14:cfRule>
          <x14:cfRule type="cellIs" priority="126" operator="equal" id="{F0EF23D6-8E9D-4D62-B22C-57A4F45F13A3}">
            <xm:f>'\Users\mac\Documents\PDD 2020-2024\Users\mac\Documents\FURAG\Users\pttovar\Downloads\[MAPA DE RIESGOS CORRUPCIÓN IPES 2019 V1 AJUSTADA 210319.xlsx]DATOS '!#REF!</xm:f>
            <x14:dxf>
              <fill>
                <patternFill>
                  <bgColor rgb="FFFFC000"/>
                </patternFill>
              </fill>
            </x14:dxf>
          </x14:cfRule>
          <x14:cfRule type="cellIs" priority="127" operator="equal" id="{8B19E11A-F881-4E8E-81A6-9B2E9544801F}">
            <xm:f>'\Users\mac\Documents\PDD 2020-2024\Users\mac\Documents\FURAG\Users\pttovar\Downloads\[MAPA DE RIESGOS CORRUPCIÓN IPES 2019 V1 AJUSTADA 210319.xlsx]DATOS '!#REF!</xm:f>
            <x14:dxf>
              <fill>
                <patternFill>
                  <bgColor rgb="FFFF0000"/>
                </patternFill>
              </fill>
            </x14:dxf>
          </x14:cfRule>
          <xm:sqref>CY24:CZ24 P24 CM24 DD24:DF24 AK24</xm:sqref>
        </x14:conditionalFormatting>
        <x14:conditionalFormatting xmlns:xm="http://schemas.microsoft.com/office/excel/2006/main">
          <x14:cfRule type="cellIs" priority="109" operator="equal" id="{7028A411-B73F-4E30-B1A6-313B3F211C71}">
            <xm:f>'\Users\mac\Documents\PDD 2020-2024\Users\mac\Documents\FURAG\Users\pttovar\Downloads\[MAPA DE RIESGOS CORRUPCIÓN IPES 2019 V1 AJUSTADA 210319.xlsx]DATOS '!#REF!</xm:f>
            <x14:dxf>
              <fill>
                <patternFill>
                  <bgColor rgb="FF00B050"/>
                </patternFill>
              </fill>
            </x14:dxf>
          </x14:cfRule>
          <x14:cfRule type="cellIs" priority="110" operator="equal" id="{A3E2F041-38B6-469D-9D9D-2B532CC60037}">
            <xm:f>'\Users\mac\Documents\PDD 2020-2024\Users\mac\Documents\FURAG\Users\pttovar\Downloads\[MAPA DE RIESGOS CORRUPCIÓN IPES 2019 V1 AJUSTADA 210319.xlsx]DATOS '!#REF!</xm:f>
            <x14:dxf>
              <fill>
                <patternFill>
                  <bgColor rgb="FF92D050"/>
                </patternFill>
              </fill>
            </x14:dxf>
          </x14:cfRule>
          <x14:cfRule type="cellIs" priority="111" operator="equal" id="{49C330BA-88FC-415D-8E35-C32576080180}">
            <xm:f>'\Users\mac\Documents\PDD 2020-2024\Users\mac\Documents\FURAG\Users\pttovar\Downloads\[MAPA DE RIESGOS CORRUPCIÓN IPES 2019 V1 AJUSTADA 210319.xlsx]DATOS '!#REF!</xm:f>
            <x14:dxf>
              <fill>
                <patternFill>
                  <bgColor rgb="FFFFFF00"/>
                </patternFill>
              </fill>
            </x14:dxf>
          </x14:cfRule>
          <x14:cfRule type="cellIs" priority="112" operator="equal" id="{6602F53D-CED9-4862-BC9D-18794ECCB494}">
            <xm:f>'\Users\mac\Documents\PDD 2020-2024\Users\mac\Documents\FURAG\Users\pttovar\Downloads\[MAPA DE RIESGOS CORRUPCIÓN IPES 2019 V1 AJUSTADA 210319.xlsx]DATOS '!#REF!</xm:f>
            <x14:dxf>
              <fill>
                <patternFill>
                  <bgColor rgb="FFFFC000"/>
                </patternFill>
              </fill>
            </x14:dxf>
          </x14:cfRule>
          <x14:cfRule type="cellIs" priority="113" operator="equal" id="{06DB37D3-2607-4694-92E6-CB51A936F184}">
            <xm:f>'\Users\mac\Documents\PDD 2020-2024\Users\mac\Documents\FURAG\Users\pttovar\Downloads\[MAPA DE RIESGOS CORRUPCIÓN IPES 2019 V1 AJUSTADA 210319.xlsx]DATOS '!#REF!</xm:f>
            <x14:dxf>
              <fill>
                <patternFill>
                  <bgColor rgb="FFFF0000"/>
                </patternFill>
              </fill>
            </x14:dxf>
          </x14:cfRule>
          <xm:sqref>AI18</xm:sqref>
        </x14:conditionalFormatting>
        <x14:conditionalFormatting xmlns:xm="http://schemas.microsoft.com/office/excel/2006/main">
          <x14:cfRule type="cellIs" priority="101" operator="equal" id="{11E96CD3-8AD2-4F60-B978-11649AC66D93}">
            <xm:f>'\Users\mac\Documents\PDD 2020-2024\Users\mac\Documents\FURAG\Users\pttovar\Downloads\[MAPA DE RIESGOS CORRUPCIÓN IPES 2019 V1 AJUSTADA 210319.xlsx]DATOS '!#REF!</xm:f>
            <x14:dxf>
              <fill>
                <patternFill>
                  <bgColor rgb="FF92D050"/>
                </patternFill>
              </fill>
            </x14:dxf>
          </x14:cfRule>
          <x14:cfRule type="cellIs" priority="102" operator="equal" id="{D50A75BF-6204-4FDD-96D2-E8E752CAF9B4}">
            <xm:f>'\Users\mac\Documents\PDD 2020-2024\Users\mac\Documents\FURAG\Users\pttovar\Downloads\[MAPA DE RIESGOS CORRUPCIÓN IPES 2019 V1 AJUSTADA 210319.xlsx]DATOS '!#REF!</xm:f>
            <x14:dxf>
              <fill>
                <patternFill>
                  <bgColor rgb="FFFFFF00"/>
                </patternFill>
              </fill>
            </x14:dxf>
          </x14:cfRule>
          <x14:cfRule type="cellIs" priority="103" operator="equal" id="{416C8582-C7E8-4DA8-A0FB-CF4EBD1A2333}">
            <xm:f>'\Users\mac\Documents\PDD 2020-2024\Users\mac\Documents\FURAG\Users\pttovar\Downloads\[MAPA DE RIESGOS CORRUPCIÓN IPES 2019 V1 AJUSTADA 210319.xlsx]DATOS '!#REF!</xm:f>
            <x14:dxf>
              <fill>
                <patternFill>
                  <bgColor rgb="FFFFC000"/>
                </patternFill>
              </fill>
            </x14:dxf>
          </x14:cfRule>
          <x14:cfRule type="cellIs" priority="104" operator="equal" id="{192424B7-E2FC-4D16-98FE-E5AFAF23B37D}">
            <xm:f>'\Users\mac\Documents\PDD 2020-2024\Users\mac\Documents\FURAG\Users\pttovar\Downloads\[MAPA DE RIESGOS CORRUPCIÓN IPES 2019 V1 AJUSTADA 210319.xlsx]DATOS '!#REF!</xm:f>
            <x14:dxf>
              <fill>
                <patternFill>
                  <bgColor rgb="FFFF0000"/>
                </patternFill>
              </fill>
            </x14:dxf>
          </x14:cfRule>
          <xm:sqref>CZ46</xm:sqref>
        </x14:conditionalFormatting>
        <x14:conditionalFormatting xmlns:xm="http://schemas.microsoft.com/office/excel/2006/main">
          <x14:cfRule type="cellIs" priority="105" operator="equal" id="{98702CEB-A286-4EF5-9180-DCE7BB6528A9}">
            <xm:f>'\Users\mac\Documents\PDD 2020-2024\Users\mac\Documents\FURAG\Users\pttovar\Downloads\[MAPA DE RIESGOS CORRUPCIÓN IPES 2019 V1 AJUSTADA 210319.xlsx]DATOS '!#REF!</xm:f>
            <x14:dxf>
              <fill>
                <patternFill>
                  <bgColor rgb="FF92D050"/>
                </patternFill>
              </fill>
            </x14:dxf>
          </x14:cfRule>
          <x14:cfRule type="cellIs" priority="106" operator="equal" id="{59D38504-54E2-4066-BBD5-C3E2BF9E9106}">
            <xm:f>'\Users\mac\Documents\PDD 2020-2024\Users\mac\Documents\FURAG\Users\pttovar\Downloads\[MAPA DE RIESGOS CORRUPCIÓN IPES 2019 V1 AJUSTADA 210319.xlsx]DATOS '!#REF!</xm:f>
            <x14:dxf>
              <fill>
                <patternFill>
                  <bgColor rgb="FFFFFF00"/>
                </patternFill>
              </fill>
            </x14:dxf>
          </x14:cfRule>
          <x14:cfRule type="cellIs" priority="107" operator="equal" id="{F3AFE7C9-AD0F-423E-A3E0-D8FF3B82ADCB}">
            <xm:f>'\Users\mac\Documents\PDD 2020-2024\Users\mac\Documents\FURAG\Users\pttovar\Downloads\[MAPA DE RIESGOS CORRUPCIÓN IPES 2019 V1 AJUSTADA 210319.xlsx]DATOS '!#REF!</xm:f>
            <x14:dxf>
              <fill>
                <patternFill>
                  <bgColor rgb="FFFFC000"/>
                </patternFill>
              </fill>
            </x14:dxf>
          </x14:cfRule>
          <x14:cfRule type="cellIs" priority="108" operator="equal" id="{A18F62D3-7DF6-40DA-AB7B-3321FA278BC5}">
            <xm:f>'\Users\mac\Documents\PDD 2020-2024\Users\mac\Documents\FURAG\Users\pttovar\Downloads\[MAPA DE RIESGOS CORRUPCIÓN IPES 2019 V1 AJUSTADA 210319.xlsx]DATOS '!#REF!</xm:f>
            <x14:dxf>
              <fill>
                <patternFill>
                  <bgColor rgb="FFFF0000"/>
                </patternFill>
              </fill>
            </x14:dxf>
          </x14:cfRule>
          <xm:sqref>P46</xm:sqref>
        </x14:conditionalFormatting>
        <x14:conditionalFormatting xmlns:xm="http://schemas.microsoft.com/office/excel/2006/main">
          <x14:cfRule type="cellIs" priority="97" operator="equal" id="{C1702DA7-2A12-471D-83FA-693AC379C226}">
            <xm:f>'\Users\mac\Documents\PDD 2020-2024\Users\mac\Documents\FURAG\Users\pttovar\Downloads\[MAPA DE RIESGOS CORRUPCIÓN IPES 2019 V1 AJUSTADA 210319.xlsx]DATOS '!#REF!</xm:f>
            <x14:dxf>
              <fill>
                <patternFill>
                  <bgColor rgb="FF92D050"/>
                </patternFill>
              </fill>
            </x14:dxf>
          </x14:cfRule>
          <x14:cfRule type="cellIs" priority="98" operator="equal" id="{F65866AF-D565-4CA0-8909-6C2E889FF48A}">
            <xm:f>'\Users\mac\Documents\PDD 2020-2024\Users\mac\Documents\FURAG\Users\pttovar\Downloads\[MAPA DE RIESGOS CORRUPCIÓN IPES 2019 V1 AJUSTADA 210319.xlsx]DATOS '!#REF!</xm:f>
            <x14:dxf>
              <fill>
                <patternFill>
                  <bgColor rgb="FFFFFF00"/>
                </patternFill>
              </fill>
            </x14:dxf>
          </x14:cfRule>
          <x14:cfRule type="cellIs" priority="99" operator="equal" id="{BE8148B8-225F-4E81-91E7-4B76CB0006A7}">
            <xm:f>'\Users\mac\Documents\PDD 2020-2024\Users\mac\Documents\FURAG\Users\pttovar\Downloads\[MAPA DE RIESGOS CORRUPCIÓN IPES 2019 V1 AJUSTADA 210319.xlsx]DATOS '!#REF!</xm:f>
            <x14:dxf>
              <fill>
                <patternFill>
                  <bgColor rgb="FFFFC000"/>
                </patternFill>
              </fill>
            </x14:dxf>
          </x14:cfRule>
          <x14:cfRule type="cellIs" priority="100" operator="equal" id="{DA543D18-8CCC-4F7A-AFC2-54D2742658E8}">
            <xm:f>'\Users\mac\Documents\PDD 2020-2024\Users\mac\Documents\FURAG\Users\pttovar\Downloads\[MAPA DE RIESGOS CORRUPCIÓN IPES 2019 V1 AJUSTADA 210319.xlsx]DATOS '!#REF!</xm:f>
            <x14:dxf>
              <fill>
                <patternFill>
                  <bgColor rgb="FFFF0000"/>
                </patternFill>
              </fill>
            </x14:dxf>
          </x14:cfRule>
          <xm:sqref>AL24</xm:sqref>
        </x14:conditionalFormatting>
        <x14:conditionalFormatting xmlns:xm="http://schemas.microsoft.com/office/excel/2006/main">
          <x14:cfRule type="cellIs" priority="83" operator="equal" id="{C45A3D7E-3E4A-4342-BAF7-45B0250BEA2A}">
            <xm:f>'\Users\mac\Documents\PDD 2020-2024\Users\mac\Documents\FURAG\Users\pttovar\Downloads\[MAPA DE RIESGOS CORRUPCIÓN IPES 2019 V1 AJUSTADA 210319.xlsx]DATOS '!#REF!</xm:f>
            <x14:dxf>
              <fill>
                <patternFill>
                  <bgColor rgb="FF00B050"/>
                </patternFill>
              </fill>
            </x14:dxf>
          </x14:cfRule>
          <x14:cfRule type="cellIs" priority="84" operator="equal" id="{9A4474DE-D029-4493-A839-0983C223283D}">
            <xm:f>'\Users\mac\Documents\PDD 2020-2024\Users\mac\Documents\FURAG\Users\pttovar\Downloads\[MAPA DE RIESGOS CORRUPCIÓN IPES 2019 V1 AJUSTADA 210319.xlsx]DATOS '!#REF!</xm:f>
            <x14:dxf>
              <fill>
                <patternFill>
                  <bgColor rgb="FF92D050"/>
                </patternFill>
              </fill>
            </x14:dxf>
          </x14:cfRule>
          <x14:cfRule type="cellIs" priority="85" operator="equal" id="{7F035D54-3A2E-4DC4-AE1B-3F118B680517}">
            <xm:f>'\Users\mac\Documents\PDD 2020-2024\Users\mac\Documents\FURAG\Users\pttovar\Downloads\[MAPA DE RIESGOS CORRUPCIÓN IPES 2019 V1 AJUSTADA 210319.xlsx]DATOS '!#REF!</xm:f>
            <x14:dxf>
              <fill>
                <patternFill>
                  <bgColor rgb="FFFFFF00"/>
                </patternFill>
              </fill>
            </x14:dxf>
          </x14:cfRule>
          <x14:cfRule type="cellIs" priority="86" operator="equal" id="{2650D018-46EE-4703-B52F-585B1C99CC1E}">
            <xm:f>'\Users\mac\Documents\PDD 2020-2024\Users\mac\Documents\FURAG\Users\pttovar\Downloads\[MAPA DE RIESGOS CORRUPCIÓN IPES 2019 V1 AJUSTADA 210319.xlsx]DATOS '!#REF!</xm:f>
            <x14:dxf>
              <fill>
                <patternFill>
                  <bgColor rgb="FFFFC000"/>
                </patternFill>
              </fill>
            </x14:dxf>
          </x14:cfRule>
          <x14:cfRule type="cellIs" priority="87" operator="equal" id="{1B2039A3-3C28-4554-BC9D-5352BB10F684}">
            <xm:f>'\Users\mac\Documents\PDD 2020-2024\Users\mac\Documents\FURAG\Users\pttovar\Downloads\[MAPA DE RIESGOS CORRUPCIÓN IPES 2019 V1 AJUSTADA 210319.xlsx]DATOS '!#REF!</xm:f>
            <x14:dxf>
              <fill>
                <patternFill>
                  <bgColor rgb="FFFF0000"/>
                </patternFill>
              </fill>
            </x14:dxf>
          </x14:cfRule>
          <xm:sqref>N15 AI15</xm:sqref>
        </x14:conditionalFormatting>
        <x14:conditionalFormatting xmlns:xm="http://schemas.microsoft.com/office/excel/2006/main">
          <x14:cfRule type="cellIs" priority="88" operator="equal" id="{B68B0B17-4A0B-4AA0-9183-68EADBBA834F}">
            <xm:f>'\Users\mac\Documents\PDD 2020-2024\Users\mac\Documents\FURAG\Users\pttovar\Downloads\[MAPA DE RIESGOS CORRUPCIÓN IPES 2019 V1 AJUSTADA 210319.xlsx]DATOS '!#REF!</xm:f>
            <x14:dxf>
              <fill>
                <patternFill>
                  <bgColor rgb="FF00B050"/>
                </patternFill>
              </fill>
            </x14:dxf>
          </x14:cfRule>
          <x14:cfRule type="cellIs" priority="89" operator="equal" id="{5D8606E0-E8A6-4612-90D8-7BA00DDC632D}">
            <xm:f>'\Users\mac\Documents\PDD 2020-2024\Users\mac\Documents\FURAG\Users\pttovar\Downloads\[MAPA DE RIESGOS CORRUPCIÓN IPES 2019 V1 AJUSTADA 210319.xlsx]DATOS '!#REF!</xm:f>
            <x14:dxf>
              <fill>
                <patternFill>
                  <bgColor rgb="FF92D050"/>
                </patternFill>
              </fill>
            </x14:dxf>
          </x14:cfRule>
          <x14:cfRule type="cellIs" priority="90" operator="equal" id="{9CCBFE04-5917-494A-A971-7F4EE8B9BDF7}">
            <xm:f>'\Users\mac\Documents\PDD 2020-2024\Users\mac\Documents\FURAG\Users\pttovar\Downloads\[MAPA DE RIESGOS CORRUPCIÓN IPES 2019 V1 AJUSTADA 210319.xlsx]DATOS '!#REF!</xm:f>
            <x14:dxf>
              <fill>
                <patternFill>
                  <bgColor rgb="FFFFFF00"/>
                </patternFill>
              </fill>
            </x14:dxf>
          </x14:cfRule>
          <x14:cfRule type="cellIs" priority="91" operator="equal" id="{F749B9E5-BE6C-4232-BECE-0F53287FF3C3}">
            <xm:f>'\Users\mac\Documents\PDD 2020-2024\Users\mac\Documents\FURAG\Users\pttovar\Downloads\[MAPA DE RIESGOS CORRUPCIÓN IPES 2019 V1 AJUSTADA 210319.xlsx]DATOS '!#REF!</xm:f>
            <x14:dxf>
              <fill>
                <patternFill>
                  <bgColor rgb="FFFFC000"/>
                </patternFill>
              </fill>
            </x14:dxf>
          </x14:cfRule>
          <x14:cfRule type="cellIs" priority="92" operator="equal" id="{D4A8FAC2-7E84-4930-8538-5C781EE515BE}">
            <xm:f>'\Users\mac\Documents\PDD 2020-2024\Users\mac\Documents\FURAG\Users\pttovar\Downloads\[MAPA DE RIESGOS CORRUPCIÓN IPES 2019 V1 AJUSTADA 210319.xlsx]DATOS '!#REF!</xm:f>
            <x14:dxf>
              <fill>
                <patternFill>
                  <bgColor rgb="FFFF0000"/>
                </patternFill>
              </fill>
            </x14:dxf>
          </x14:cfRule>
          <xm:sqref>O15 AJ15</xm:sqref>
        </x14:conditionalFormatting>
        <x14:conditionalFormatting xmlns:xm="http://schemas.microsoft.com/office/excel/2006/main">
          <x14:cfRule type="cellIs" priority="93" operator="equal" id="{D7E0ED0B-C572-4E1C-99B8-59C043DD8F88}">
            <xm:f>'\Users\mac\Documents\PDD 2020-2024\Users\mac\Documents\FURAG\Users\pttovar\Downloads\[MAPA DE RIESGOS CORRUPCIÓN IPES 2019 V1 AJUSTADA 210319.xlsx]DATOS '!#REF!</xm:f>
            <x14:dxf>
              <fill>
                <patternFill>
                  <bgColor rgb="FF92D050"/>
                </patternFill>
              </fill>
            </x14:dxf>
          </x14:cfRule>
          <x14:cfRule type="cellIs" priority="94" operator="equal" id="{8F289F02-036F-4F56-96C9-7E6C453C7581}">
            <xm:f>'\Users\mac\Documents\PDD 2020-2024\Users\mac\Documents\FURAG\Users\pttovar\Downloads\[MAPA DE RIESGOS CORRUPCIÓN IPES 2019 V1 AJUSTADA 210319.xlsx]DATOS '!#REF!</xm:f>
            <x14:dxf>
              <fill>
                <patternFill>
                  <bgColor rgb="FFFFFF00"/>
                </patternFill>
              </fill>
            </x14:dxf>
          </x14:cfRule>
          <x14:cfRule type="cellIs" priority="95" operator="equal" id="{327377C2-C2A0-4BC9-9F8E-C60750258895}">
            <xm:f>'\Users\mac\Documents\PDD 2020-2024\Users\mac\Documents\FURAG\Users\pttovar\Downloads\[MAPA DE RIESGOS CORRUPCIÓN IPES 2019 V1 AJUSTADA 210319.xlsx]DATOS '!#REF!</xm:f>
            <x14:dxf>
              <fill>
                <patternFill>
                  <bgColor rgb="FFFFC000"/>
                </patternFill>
              </fill>
            </x14:dxf>
          </x14:cfRule>
          <x14:cfRule type="cellIs" priority="96" operator="equal" id="{A97B50FD-A81F-4D9A-8490-9AAB5DBE139C}">
            <xm:f>'\Users\mac\Documents\PDD 2020-2024\Users\mac\Documents\FURAG\Users\pttovar\Downloads\[MAPA DE RIESGOS CORRUPCIÓN IPES 2019 V1 AJUSTADA 210319.xlsx]DATOS '!#REF!</xm:f>
            <x14:dxf>
              <fill>
                <patternFill>
                  <bgColor rgb="FFFF0000"/>
                </patternFill>
              </fill>
            </x14:dxf>
          </x14:cfRule>
          <xm:sqref>CY15:CZ15 CM15 DD15:DF15 AK15</xm:sqref>
        </x14:conditionalFormatting>
        <x14:conditionalFormatting xmlns:xm="http://schemas.microsoft.com/office/excel/2006/main">
          <x14:cfRule type="cellIs" priority="79" operator="equal" id="{1F1F217F-6B73-42E5-BFE5-9F724C5F4FB5}">
            <xm:f>'\Users\mac\Documents\PDD 2020-2024\Users\mac\Documents\FURAG\Users\pttovar\Downloads\[MAPA DE RIESGOS CORRUPCIÓN IPES 2019 V1 AJUSTADA 210319.xlsx]DATOS '!#REF!</xm:f>
            <x14:dxf>
              <fill>
                <patternFill>
                  <bgColor rgb="FF92D050"/>
                </patternFill>
              </fill>
            </x14:dxf>
          </x14:cfRule>
          <x14:cfRule type="cellIs" priority="80" operator="equal" id="{0E97B2FE-001C-4784-A55B-EE7E5B5DAA91}">
            <xm:f>'\Users\mac\Documents\PDD 2020-2024\Users\mac\Documents\FURAG\Users\pttovar\Downloads\[MAPA DE RIESGOS CORRUPCIÓN IPES 2019 V1 AJUSTADA 210319.xlsx]DATOS '!#REF!</xm:f>
            <x14:dxf>
              <fill>
                <patternFill>
                  <bgColor rgb="FFFFFF00"/>
                </patternFill>
              </fill>
            </x14:dxf>
          </x14:cfRule>
          <x14:cfRule type="cellIs" priority="81" operator="equal" id="{EB1CD789-A4A7-41DE-91A7-DE3CFD2E85FB}">
            <xm:f>'\Users\mac\Documents\PDD 2020-2024\Users\mac\Documents\FURAG\Users\pttovar\Downloads\[MAPA DE RIESGOS CORRUPCIÓN IPES 2019 V1 AJUSTADA 210319.xlsx]DATOS '!#REF!</xm:f>
            <x14:dxf>
              <fill>
                <patternFill>
                  <bgColor rgb="FFFFC000"/>
                </patternFill>
              </fill>
            </x14:dxf>
          </x14:cfRule>
          <x14:cfRule type="cellIs" priority="82" operator="equal" id="{C1C68BF9-328E-4CF3-8156-17FB09D480F0}">
            <xm:f>'\Users\mac\Documents\PDD 2020-2024\Users\mac\Documents\FURAG\Users\pttovar\Downloads\[MAPA DE RIESGOS CORRUPCIÓN IPES 2019 V1 AJUSTADA 210319.xlsx]DATOS '!#REF!</xm:f>
            <x14:dxf>
              <fill>
                <patternFill>
                  <bgColor rgb="FFFF0000"/>
                </patternFill>
              </fill>
            </x14:dxf>
          </x14:cfRule>
          <xm:sqref>P15</xm:sqref>
        </x14:conditionalFormatting>
        <x14:conditionalFormatting xmlns:xm="http://schemas.microsoft.com/office/excel/2006/main">
          <x14:cfRule type="cellIs" priority="75" operator="equal" id="{52364ADA-5BEB-4DC0-AA13-2680AB8DA6B1}">
            <xm:f>'\Users\mac\Documents\PDD 2020-2024\Users\mac\Documents\FURAG\Users\pttovar\Downloads\[MAPA DE RIESGOS CORRUPCIÓN IPES 2019 V1 AJUSTADA 210319.xlsx]DATOS '!#REF!</xm:f>
            <x14:dxf>
              <fill>
                <patternFill>
                  <bgColor rgb="FF92D050"/>
                </patternFill>
              </fill>
            </x14:dxf>
          </x14:cfRule>
          <x14:cfRule type="cellIs" priority="76" operator="equal" id="{A4B2FB3F-935D-45A2-B5D6-B21DDB2CF70A}">
            <xm:f>'\Users\mac\Documents\PDD 2020-2024\Users\mac\Documents\FURAG\Users\pttovar\Downloads\[MAPA DE RIESGOS CORRUPCIÓN IPES 2019 V1 AJUSTADA 210319.xlsx]DATOS '!#REF!</xm:f>
            <x14:dxf>
              <fill>
                <patternFill>
                  <bgColor rgb="FFFFFF00"/>
                </patternFill>
              </fill>
            </x14:dxf>
          </x14:cfRule>
          <x14:cfRule type="cellIs" priority="77" operator="equal" id="{8C9C572D-D253-4EAB-8852-DB213728D3C1}">
            <xm:f>'\Users\mac\Documents\PDD 2020-2024\Users\mac\Documents\FURAG\Users\pttovar\Downloads\[MAPA DE RIESGOS CORRUPCIÓN IPES 2019 V1 AJUSTADA 210319.xlsx]DATOS '!#REF!</xm:f>
            <x14:dxf>
              <fill>
                <patternFill>
                  <bgColor rgb="FFFFC000"/>
                </patternFill>
              </fill>
            </x14:dxf>
          </x14:cfRule>
          <x14:cfRule type="cellIs" priority="78" operator="equal" id="{175EFB44-C6AC-48B7-ACD0-28015437F3D1}">
            <xm:f>'\Users\mac\Documents\PDD 2020-2024\Users\mac\Documents\FURAG\Users\pttovar\Downloads\[MAPA DE RIESGOS CORRUPCIÓN IPES 2019 V1 AJUSTADA 210319.xlsx]DATOS '!#REF!</xm:f>
            <x14:dxf>
              <fill>
                <patternFill>
                  <bgColor rgb="FFFF0000"/>
                </patternFill>
              </fill>
            </x14:dxf>
          </x14:cfRule>
          <xm:sqref>AL15</xm:sqref>
        </x14:conditionalFormatting>
        <x14:conditionalFormatting xmlns:xm="http://schemas.microsoft.com/office/excel/2006/main">
          <x14:cfRule type="cellIs" priority="61" operator="equal" id="{D5401FAE-DAF9-4714-931A-DE2E572057B5}">
            <xm:f>'\Users\mac\Documents\PDD 2020-2024\Users\mac\Documents\FURAG\Users\pttovar\Downloads\[MAPA DE RIESGOS CORRUPCIÓN IPES 2019 V1 AJUSTADA 210319.xlsx]DATOS '!#REF!</xm:f>
            <x14:dxf>
              <fill>
                <patternFill>
                  <bgColor rgb="FF00B050"/>
                </patternFill>
              </fill>
            </x14:dxf>
          </x14:cfRule>
          <x14:cfRule type="cellIs" priority="62" operator="equal" id="{AA502ED3-EC3E-4EF7-95EB-E0C4D5645DFD}">
            <xm:f>'\Users\mac\Documents\PDD 2020-2024\Users\mac\Documents\FURAG\Users\pttovar\Downloads\[MAPA DE RIESGOS CORRUPCIÓN IPES 2019 V1 AJUSTADA 210319.xlsx]DATOS '!#REF!</xm:f>
            <x14:dxf>
              <fill>
                <patternFill>
                  <bgColor rgb="FF92D050"/>
                </patternFill>
              </fill>
            </x14:dxf>
          </x14:cfRule>
          <x14:cfRule type="cellIs" priority="63" operator="equal" id="{FEFCEFE5-5FFC-4438-B274-220FD72508AF}">
            <xm:f>'\Users\mac\Documents\PDD 2020-2024\Users\mac\Documents\FURAG\Users\pttovar\Downloads\[MAPA DE RIESGOS CORRUPCIÓN IPES 2019 V1 AJUSTADA 210319.xlsx]DATOS '!#REF!</xm:f>
            <x14:dxf>
              <fill>
                <patternFill>
                  <bgColor rgb="FFFFFF00"/>
                </patternFill>
              </fill>
            </x14:dxf>
          </x14:cfRule>
          <x14:cfRule type="cellIs" priority="64" operator="equal" id="{CD5D4ADD-2B81-4DDC-BF82-8D0565C6B791}">
            <xm:f>'\Users\mac\Documents\PDD 2020-2024\Users\mac\Documents\FURAG\Users\pttovar\Downloads\[MAPA DE RIESGOS CORRUPCIÓN IPES 2019 V1 AJUSTADA 210319.xlsx]DATOS '!#REF!</xm:f>
            <x14:dxf>
              <fill>
                <patternFill>
                  <bgColor rgb="FFFFC000"/>
                </patternFill>
              </fill>
            </x14:dxf>
          </x14:cfRule>
          <x14:cfRule type="cellIs" priority="65" operator="equal" id="{FEAAC8D6-1F97-41DE-96C7-86E2489F6AF5}">
            <xm:f>'\Users\mac\Documents\PDD 2020-2024\Users\mac\Documents\FURAG\Users\pttovar\Downloads\[MAPA DE RIESGOS CORRUPCIÓN IPES 2019 V1 AJUSTADA 210319.xlsx]DATOS '!#REF!</xm:f>
            <x14:dxf>
              <fill>
                <patternFill>
                  <bgColor rgb="FFFF0000"/>
                </patternFill>
              </fill>
            </x14:dxf>
          </x14:cfRule>
          <xm:sqref>N58 AI58</xm:sqref>
        </x14:conditionalFormatting>
        <x14:conditionalFormatting xmlns:xm="http://schemas.microsoft.com/office/excel/2006/main">
          <x14:cfRule type="cellIs" priority="66" operator="equal" id="{4FD550B9-B2C5-485C-A079-E4812237A0B7}">
            <xm:f>'\Users\mac\Documents\PDD 2020-2024\Users\mac\Documents\FURAG\Users\pttovar\Downloads\[MAPA DE RIESGOS CORRUPCIÓN IPES 2019 V1 AJUSTADA 210319.xlsx]DATOS '!#REF!</xm:f>
            <x14:dxf>
              <fill>
                <patternFill>
                  <bgColor rgb="FF00B050"/>
                </patternFill>
              </fill>
            </x14:dxf>
          </x14:cfRule>
          <x14:cfRule type="cellIs" priority="67" operator="equal" id="{A9771B15-A573-4D75-A5BE-8D922750C896}">
            <xm:f>'\Users\mac\Documents\PDD 2020-2024\Users\mac\Documents\FURAG\Users\pttovar\Downloads\[MAPA DE RIESGOS CORRUPCIÓN IPES 2019 V1 AJUSTADA 210319.xlsx]DATOS '!#REF!</xm:f>
            <x14:dxf>
              <fill>
                <patternFill>
                  <bgColor rgb="FF92D050"/>
                </patternFill>
              </fill>
            </x14:dxf>
          </x14:cfRule>
          <x14:cfRule type="cellIs" priority="68" operator="equal" id="{453B82EB-2563-4D07-97A5-42556BBE0C69}">
            <xm:f>'\Users\mac\Documents\PDD 2020-2024\Users\mac\Documents\FURAG\Users\pttovar\Downloads\[MAPA DE RIESGOS CORRUPCIÓN IPES 2019 V1 AJUSTADA 210319.xlsx]DATOS '!#REF!</xm:f>
            <x14:dxf>
              <fill>
                <patternFill>
                  <bgColor rgb="FFFFFF00"/>
                </patternFill>
              </fill>
            </x14:dxf>
          </x14:cfRule>
          <x14:cfRule type="cellIs" priority="69" operator="equal" id="{85AE5595-0EF7-4339-92FA-F615F521119E}">
            <xm:f>'\Users\mac\Documents\PDD 2020-2024\Users\mac\Documents\FURAG\Users\pttovar\Downloads\[MAPA DE RIESGOS CORRUPCIÓN IPES 2019 V1 AJUSTADA 210319.xlsx]DATOS '!#REF!</xm:f>
            <x14:dxf>
              <fill>
                <patternFill>
                  <bgColor rgb="FFFFC000"/>
                </patternFill>
              </fill>
            </x14:dxf>
          </x14:cfRule>
          <x14:cfRule type="cellIs" priority="70" operator="equal" id="{B9475814-3C6C-4106-8062-D6BFD84CC48C}">
            <xm:f>'\Users\mac\Documents\PDD 2020-2024\Users\mac\Documents\FURAG\Users\pttovar\Downloads\[MAPA DE RIESGOS CORRUPCIÓN IPES 2019 V1 AJUSTADA 210319.xlsx]DATOS '!#REF!</xm:f>
            <x14:dxf>
              <fill>
                <patternFill>
                  <bgColor rgb="FFFF0000"/>
                </patternFill>
              </fill>
            </x14:dxf>
          </x14:cfRule>
          <xm:sqref>O58 AJ58</xm:sqref>
        </x14:conditionalFormatting>
        <x14:conditionalFormatting xmlns:xm="http://schemas.microsoft.com/office/excel/2006/main">
          <x14:cfRule type="cellIs" priority="71" operator="equal" id="{4253ABBC-A4ED-46D3-A4AE-FEEA3FEF14D0}">
            <xm:f>'\Users\mac\Documents\PDD 2020-2024\Users\mac\Documents\FURAG\Users\pttovar\Downloads\[MAPA DE RIESGOS CORRUPCIÓN IPES 2019 V1 AJUSTADA 210319.xlsx]DATOS '!#REF!</xm:f>
            <x14:dxf>
              <fill>
                <patternFill>
                  <bgColor rgb="FF92D050"/>
                </patternFill>
              </fill>
            </x14:dxf>
          </x14:cfRule>
          <x14:cfRule type="cellIs" priority="72" operator="equal" id="{E1F475D7-DAE6-45A7-866D-C11097668953}">
            <xm:f>'\Users\mac\Documents\PDD 2020-2024\Users\mac\Documents\FURAG\Users\pttovar\Downloads\[MAPA DE RIESGOS CORRUPCIÓN IPES 2019 V1 AJUSTADA 210319.xlsx]DATOS '!#REF!</xm:f>
            <x14:dxf>
              <fill>
                <patternFill>
                  <bgColor rgb="FFFFFF00"/>
                </patternFill>
              </fill>
            </x14:dxf>
          </x14:cfRule>
          <x14:cfRule type="cellIs" priority="73" operator="equal" id="{F4CBE67A-5DAA-44A0-9B4E-D9EB7B4880C2}">
            <xm:f>'\Users\mac\Documents\PDD 2020-2024\Users\mac\Documents\FURAG\Users\pttovar\Downloads\[MAPA DE RIESGOS CORRUPCIÓN IPES 2019 V1 AJUSTADA 210319.xlsx]DATOS '!#REF!</xm:f>
            <x14:dxf>
              <fill>
                <patternFill>
                  <bgColor rgb="FFFFC000"/>
                </patternFill>
              </fill>
            </x14:dxf>
          </x14:cfRule>
          <x14:cfRule type="cellIs" priority="74" operator="equal" id="{8F68C842-9C04-4A77-BA5B-7A47705B17D1}">
            <xm:f>'\Users\mac\Documents\PDD 2020-2024\Users\mac\Documents\FURAG\Users\pttovar\Downloads\[MAPA DE RIESGOS CORRUPCIÓN IPES 2019 V1 AJUSTADA 210319.xlsx]DATOS '!#REF!</xm:f>
            <x14:dxf>
              <fill>
                <patternFill>
                  <bgColor rgb="FFFF0000"/>
                </patternFill>
              </fill>
            </x14:dxf>
          </x14:cfRule>
          <xm:sqref>CY58:CZ58 DD58:DF58 AK58</xm:sqref>
        </x14:conditionalFormatting>
        <x14:conditionalFormatting xmlns:xm="http://schemas.microsoft.com/office/excel/2006/main">
          <x14:cfRule type="cellIs" priority="57" operator="equal" id="{50C71B49-A5CF-4A6F-AE72-BF78D933A5D5}">
            <xm:f>'\Users\mac\Documents\PDD 2020-2024\Users\mac\Documents\FURAG\Users\pttovar\Downloads\[MAPA DE RIESGOS CORRUPCIÓN IPES 2019 V1 AJUSTADA 210319.xlsx]DATOS '!#REF!</xm:f>
            <x14:dxf>
              <fill>
                <patternFill>
                  <bgColor rgb="FF92D050"/>
                </patternFill>
              </fill>
            </x14:dxf>
          </x14:cfRule>
          <x14:cfRule type="cellIs" priority="58" operator="equal" id="{CB6E3461-DAD0-46BF-8CF1-D4BD2E7584C4}">
            <xm:f>'\Users\mac\Documents\PDD 2020-2024\Users\mac\Documents\FURAG\Users\pttovar\Downloads\[MAPA DE RIESGOS CORRUPCIÓN IPES 2019 V1 AJUSTADA 210319.xlsx]DATOS '!#REF!</xm:f>
            <x14:dxf>
              <fill>
                <patternFill>
                  <bgColor rgb="FFFFFF00"/>
                </patternFill>
              </fill>
            </x14:dxf>
          </x14:cfRule>
          <x14:cfRule type="cellIs" priority="59" operator="equal" id="{DD5076B7-61EF-448D-AA20-2F2E46A0D264}">
            <xm:f>'\Users\mac\Documents\PDD 2020-2024\Users\mac\Documents\FURAG\Users\pttovar\Downloads\[MAPA DE RIESGOS CORRUPCIÓN IPES 2019 V1 AJUSTADA 210319.xlsx]DATOS '!#REF!</xm:f>
            <x14:dxf>
              <fill>
                <patternFill>
                  <bgColor rgb="FFFFC000"/>
                </patternFill>
              </fill>
            </x14:dxf>
          </x14:cfRule>
          <x14:cfRule type="cellIs" priority="60" operator="equal" id="{DB6D4E90-BDEE-4F5A-BCB6-ACCEF140C4F3}">
            <xm:f>'\Users\mac\Documents\PDD 2020-2024\Users\mac\Documents\FURAG\Users\pttovar\Downloads\[MAPA DE RIESGOS CORRUPCIÓN IPES 2019 V1 AJUSTADA 210319.xlsx]DATOS '!#REF!</xm:f>
            <x14:dxf>
              <fill>
                <patternFill>
                  <bgColor rgb="FFFF0000"/>
                </patternFill>
              </fill>
            </x14:dxf>
          </x14:cfRule>
          <xm:sqref>P58</xm:sqref>
        </x14:conditionalFormatting>
        <x14:conditionalFormatting xmlns:xm="http://schemas.microsoft.com/office/excel/2006/main">
          <x14:cfRule type="cellIs" priority="53" operator="equal" id="{3B903836-4EC6-445A-BCBE-0DF1AEA35698}">
            <xm:f>'\Users\mac\Documents\PDD 2020-2024\Users\mac\Documents\FURAG\Users\pttovar\Downloads\[MAPA DE RIESGOS CORRUPCIÓN IPES 2019 V1 AJUSTADA 210319.xlsx]DATOS '!#REF!</xm:f>
            <x14:dxf>
              <fill>
                <patternFill>
                  <bgColor rgb="FF92D050"/>
                </patternFill>
              </fill>
            </x14:dxf>
          </x14:cfRule>
          <x14:cfRule type="cellIs" priority="54" operator="equal" id="{BC404854-6846-41B3-8EF9-E0DB61FF6C89}">
            <xm:f>'\Users\mac\Documents\PDD 2020-2024\Users\mac\Documents\FURAG\Users\pttovar\Downloads\[MAPA DE RIESGOS CORRUPCIÓN IPES 2019 V1 AJUSTADA 210319.xlsx]DATOS '!#REF!</xm:f>
            <x14:dxf>
              <fill>
                <patternFill>
                  <bgColor rgb="FFFFFF00"/>
                </patternFill>
              </fill>
            </x14:dxf>
          </x14:cfRule>
          <x14:cfRule type="cellIs" priority="55" operator="equal" id="{879EB88A-B87D-4A1C-8D2E-23657A614511}">
            <xm:f>'\Users\mac\Documents\PDD 2020-2024\Users\mac\Documents\FURAG\Users\pttovar\Downloads\[MAPA DE RIESGOS CORRUPCIÓN IPES 2019 V1 AJUSTADA 210319.xlsx]DATOS '!#REF!</xm:f>
            <x14:dxf>
              <fill>
                <patternFill>
                  <bgColor rgb="FFFFC000"/>
                </patternFill>
              </fill>
            </x14:dxf>
          </x14:cfRule>
          <x14:cfRule type="cellIs" priority="56" operator="equal" id="{89B04A3A-69D0-4A50-83EE-E49B299C32BC}">
            <xm:f>'\Users\mac\Documents\PDD 2020-2024\Users\mac\Documents\FURAG\Users\pttovar\Downloads\[MAPA DE RIESGOS CORRUPCIÓN IPES 2019 V1 AJUSTADA 210319.xlsx]DATOS '!#REF!</xm:f>
            <x14:dxf>
              <fill>
                <patternFill>
                  <bgColor rgb="FFFF0000"/>
                </patternFill>
              </fill>
            </x14:dxf>
          </x14:cfRule>
          <xm:sqref>AL18</xm:sqref>
        </x14:conditionalFormatting>
        <x14:conditionalFormatting xmlns:xm="http://schemas.microsoft.com/office/excel/2006/main">
          <x14:cfRule type="cellIs" priority="49" operator="equal" id="{E1986EC5-BA3C-496E-B1E2-78722C230B94}">
            <xm:f>'\Users\mac\Documents\PDD 2020-2024\Users\mac\Documents\FURAG\Users\pttovar\Downloads\[MAPA DE RIESGOS CORRUPCIÓN IPES 2019 V1 AJUSTADA 210319.xlsx]DATOS '!#REF!</xm:f>
            <x14:dxf>
              <fill>
                <patternFill>
                  <bgColor rgb="FF92D050"/>
                </patternFill>
              </fill>
            </x14:dxf>
          </x14:cfRule>
          <x14:cfRule type="cellIs" priority="50" operator="equal" id="{2557CB63-C165-45FD-8E08-218B2960AACD}">
            <xm:f>'\Users\mac\Documents\PDD 2020-2024\Users\mac\Documents\FURAG\Users\pttovar\Downloads\[MAPA DE RIESGOS CORRUPCIÓN IPES 2019 V1 AJUSTADA 210319.xlsx]DATOS '!#REF!</xm:f>
            <x14:dxf>
              <fill>
                <patternFill>
                  <bgColor rgb="FFFFFF00"/>
                </patternFill>
              </fill>
            </x14:dxf>
          </x14:cfRule>
          <x14:cfRule type="cellIs" priority="51" operator="equal" id="{BE5D8B29-6EA0-41DA-BF26-0746833A7E0F}">
            <xm:f>'\Users\mac\Documents\PDD 2020-2024\Users\mac\Documents\FURAG\Users\pttovar\Downloads\[MAPA DE RIESGOS CORRUPCIÓN IPES 2019 V1 AJUSTADA 210319.xlsx]DATOS '!#REF!</xm:f>
            <x14:dxf>
              <fill>
                <patternFill>
                  <bgColor rgb="FFFFC000"/>
                </patternFill>
              </fill>
            </x14:dxf>
          </x14:cfRule>
          <x14:cfRule type="cellIs" priority="52" operator="equal" id="{AA47E238-4AC7-482D-9E55-915F13C52299}">
            <xm:f>'\Users\mac\Documents\PDD 2020-2024\Users\mac\Documents\FURAG\Users\pttovar\Downloads\[MAPA DE RIESGOS CORRUPCIÓN IPES 2019 V1 AJUSTADA 210319.xlsx]DATOS '!#REF!</xm:f>
            <x14:dxf>
              <fill>
                <patternFill>
                  <bgColor rgb="FFFF0000"/>
                </patternFill>
              </fill>
            </x14:dxf>
          </x14:cfRule>
          <xm:sqref>AL21</xm:sqref>
        </x14:conditionalFormatting>
        <x14:conditionalFormatting xmlns:xm="http://schemas.microsoft.com/office/excel/2006/main">
          <x14:cfRule type="cellIs" priority="45" operator="equal" id="{2C63A8F2-DF3C-4248-811D-295D944AAAF9}">
            <xm:f>'\Users\mac\Documents\PDD 2020-2024\Users\mac\Documents\FURAG\Users\pttovar\Downloads\[MAPA DE RIESGOS CORRUPCIÓN IPES 2019 V1 AJUSTADA 210319.xlsx]DATOS '!#REF!</xm:f>
            <x14:dxf>
              <fill>
                <patternFill>
                  <bgColor rgb="FF92D050"/>
                </patternFill>
              </fill>
            </x14:dxf>
          </x14:cfRule>
          <x14:cfRule type="cellIs" priority="46" operator="equal" id="{3EA73E22-CAB8-49F3-8A50-E22DB495093F}">
            <xm:f>'\Users\mac\Documents\PDD 2020-2024\Users\mac\Documents\FURAG\Users\pttovar\Downloads\[MAPA DE RIESGOS CORRUPCIÓN IPES 2019 V1 AJUSTADA 210319.xlsx]DATOS '!#REF!</xm:f>
            <x14:dxf>
              <fill>
                <patternFill>
                  <bgColor rgb="FFFFFF00"/>
                </patternFill>
              </fill>
            </x14:dxf>
          </x14:cfRule>
          <x14:cfRule type="cellIs" priority="47" operator="equal" id="{77119664-E842-40C7-A10D-E2BEE4D636BB}">
            <xm:f>'\Users\mac\Documents\PDD 2020-2024\Users\mac\Documents\FURAG\Users\pttovar\Downloads\[MAPA DE RIESGOS CORRUPCIÓN IPES 2019 V1 AJUSTADA 210319.xlsx]DATOS '!#REF!</xm:f>
            <x14:dxf>
              <fill>
                <patternFill>
                  <bgColor rgb="FFFFC000"/>
                </patternFill>
              </fill>
            </x14:dxf>
          </x14:cfRule>
          <x14:cfRule type="cellIs" priority="48" operator="equal" id="{A3905371-402B-4E9F-90A4-17B2EF7C24B0}">
            <xm:f>'\Users\mac\Documents\PDD 2020-2024\Users\mac\Documents\FURAG\Users\pttovar\Downloads\[MAPA DE RIESGOS CORRUPCIÓN IPES 2019 V1 AJUSTADA 210319.xlsx]DATOS '!#REF!</xm:f>
            <x14:dxf>
              <fill>
                <patternFill>
                  <bgColor rgb="FFFF0000"/>
                </patternFill>
              </fill>
            </x14:dxf>
          </x14:cfRule>
          <xm:sqref>AL26</xm:sqref>
        </x14:conditionalFormatting>
        <x14:conditionalFormatting xmlns:xm="http://schemas.microsoft.com/office/excel/2006/main">
          <x14:cfRule type="cellIs" priority="41" operator="equal" id="{4EBAD9B4-68FB-4719-9920-40BC853AAB6B}">
            <xm:f>'\Users\mac\Documents\PDD 2020-2024\Users\mac\Documents\FURAG\Users\pttovar\Downloads\[MAPA DE RIESGOS CORRUPCIÓN IPES 2019 V1 AJUSTADA 210319.xlsx]DATOS '!#REF!</xm:f>
            <x14:dxf>
              <fill>
                <patternFill>
                  <bgColor rgb="FF92D050"/>
                </patternFill>
              </fill>
            </x14:dxf>
          </x14:cfRule>
          <x14:cfRule type="cellIs" priority="42" operator="equal" id="{A4B76DBE-0CA5-4797-A2DF-0F030F4F7A34}">
            <xm:f>'\Users\mac\Documents\PDD 2020-2024\Users\mac\Documents\FURAG\Users\pttovar\Downloads\[MAPA DE RIESGOS CORRUPCIÓN IPES 2019 V1 AJUSTADA 210319.xlsx]DATOS '!#REF!</xm:f>
            <x14:dxf>
              <fill>
                <patternFill>
                  <bgColor rgb="FFFFFF00"/>
                </patternFill>
              </fill>
            </x14:dxf>
          </x14:cfRule>
          <x14:cfRule type="cellIs" priority="43" operator="equal" id="{2C4D4E62-EAFC-469E-9793-C6C386DFA0D7}">
            <xm:f>'\Users\mac\Documents\PDD 2020-2024\Users\mac\Documents\FURAG\Users\pttovar\Downloads\[MAPA DE RIESGOS CORRUPCIÓN IPES 2019 V1 AJUSTADA 210319.xlsx]DATOS '!#REF!</xm:f>
            <x14:dxf>
              <fill>
                <patternFill>
                  <bgColor rgb="FFFFC000"/>
                </patternFill>
              </fill>
            </x14:dxf>
          </x14:cfRule>
          <x14:cfRule type="cellIs" priority="44" operator="equal" id="{F71A2078-0147-4295-91B2-6BCCC90F0217}">
            <xm:f>'\Users\mac\Documents\PDD 2020-2024\Users\mac\Documents\FURAG\Users\pttovar\Downloads\[MAPA DE RIESGOS CORRUPCIÓN IPES 2019 V1 AJUSTADA 210319.xlsx]DATOS '!#REF!</xm:f>
            <x14:dxf>
              <fill>
                <patternFill>
                  <bgColor rgb="FFFF0000"/>
                </patternFill>
              </fill>
            </x14:dxf>
          </x14:cfRule>
          <xm:sqref>AL29</xm:sqref>
        </x14:conditionalFormatting>
        <x14:conditionalFormatting xmlns:xm="http://schemas.microsoft.com/office/excel/2006/main">
          <x14:cfRule type="cellIs" priority="37" operator="equal" id="{94B44D78-3D37-40B2-BBEF-ACB09161A906}">
            <xm:f>'\Users\mac\Documents\PDD 2020-2024\Users\mac\Documents\FURAG\Users\pttovar\Downloads\[MAPA DE RIESGOS CORRUPCIÓN IPES 2019 V1 AJUSTADA 210319.xlsx]DATOS '!#REF!</xm:f>
            <x14:dxf>
              <fill>
                <patternFill>
                  <bgColor rgb="FF92D050"/>
                </patternFill>
              </fill>
            </x14:dxf>
          </x14:cfRule>
          <x14:cfRule type="cellIs" priority="38" operator="equal" id="{0BE4AB1E-1A67-4073-8C60-EB7801187FD6}">
            <xm:f>'\Users\mac\Documents\PDD 2020-2024\Users\mac\Documents\FURAG\Users\pttovar\Downloads\[MAPA DE RIESGOS CORRUPCIÓN IPES 2019 V1 AJUSTADA 210319.xlsx]DATOS '!#REF!</xm:f>
            <x14:dxf>
              <fill>
                <patternFill>
                  <bgColor rgb="FFFFFF00"/>
                </patternFill>
              </fill>
            </x14:dxf>
          </x14:cfRule>
          <x14:cfRule type="cellIs" priority="39" operator="equal" id="{0961A65D-8823-432B-B0D3-16FE0CB0738F}">
            <xm:f>'\Users\mac\Documents\PDD 2020-2024\Users\mac\Documents\FURAG\Users\pttovar\Downloads\[MAPA DE RIESGOS CORRUPCIÓN IPES 2019 V1 AJUSTADA 210319.xlsx]DATOS '!#REF!</xm:f>
            <x14:dxf>
              <fill>
                <patternFill>
                  <bgColor rgb="FFFFC000"/>
                </patternFill>
              </fill>
            </x14:dxf>
          </x14:cfRule>
          <x14:cfRule type="cellIs" priority="40" operator="equal" id="{BB704259-E1E1-495A-AAA3-75DBE34A7021}">
            <xm:f>'\Users\mac\Documents\PDD 2020-2024\Users\mac\Documents\FURAG\Users\pttovar\Downloads\[MAPA DE RIESGOS CORRUPCIÓN IPES 2019 V1 AJUSTADA 210319.xlsx]DATOS '!#REF!</xm:f>
            <x14:dxf>
              <fill>
                <patternFill>
                  <bgColor rgb="FFFF0000"/>
                </patternFill>
              </fill>
            </x14:dxf>
          </x14:cfRule>
          <xm:sqref>AL41</xm:sqref>
        </x14:conditionalFormatting>
        <x14:conditionalFormatting xmlns:xm="http://schemas.microsoft.com/office/excel/2006/main">
          <x14:cfRule type="cellIs" priority="33" operator="equal" id="{ABE04A53-10FA-4A69-9E6C-BC78E282D829}">
            <xm:f>'\Users\mac\Documents\PDD 2020-2024\Users\mac\Documents\FURAG\Users\pttovar\Downloads\[MAPA DE RIESGOS CORRUPCIÓN IPES 2019 V1 AJUSTADA 210319.xlsx]DATOS '!#REF!</xm:f>
            <x14:dxf>
              <fill>
                <patternFill>
                  <bgColor rgb="FF92D050"/>
                </patternFill>
              </fill>
            </x14:dxf>
          </x14:cfRule>
          <x14:cfRule type="cellIs" priority="34" operator="equal" id="{378CD03B-F469-4621-9318-971E46B0A0BF}">
            <xm:f>'\Users\mac\Documents\PDD 2020-2024\Users\mac\Documents\FURAG\Users\pttovar\Downloads\[MAPA DE RIESGOS CORRUPCIÓN IPES 2019 V1 AJUSTADA 210319.xlsx]DATOS '!#REF!</xm:f>
            <x14:dxf>
              <fill>
                <patternFill>
                  <bgColor rgb="FFFFFF00"/>
                </patternFill>
              </fill>
            </x14:dxf>
          </x14:cfRule>
          <x14:cfRule type="cellIs" priority="35" operator="equal" id="{72F1B9BE-7E57-450C-961C-87ED2C0D4458}">
            <xm:f>'\Users\mac\Documents\PDD 2020-2024\Users\mac\Documents\FURAG\Users\pttovar\Downloads\[MAPA DE RIESGOS CORRUPCIÓN IPES 2019 V1 AJUSTADA 210319.xlsx]DATOS '!#REF!</xm:f>
            <x14:dxf>
              <fill>
                <patternFill>
                  <bgColor rgb="FFFFC000"/>
                </patternFill>
              </fill>
            </x14:dxf>
          </x14:cfRule>
          <x14:cfRule type="cellIs" priority="36" operator="equal" id="{8FDDF5D8-1D7D-4DFC-8E17-49B3CAD8FFB9}">
            <xm:f>'\Users\mac\Documents\PDD 2020-2024\Users\mac\Documents\FURAG\Users\pttovar\Downloads\[MAPA DE RIESGOS CORRUPCIÓN IPES 2019 V1 AJUSTADA 210319.xlsx]DATOS '!#REF!</xm:f>
            <x14:dxf>
              <fill>
                <patternFill>
                  <bgColor rgb="FFFF0000"/>
                </patternFill>
              </fill>
            </x14:dxf>
          </x14:cfRule>
          <xm:sqref>AL48</xm:sqref>
        </x14:conditionalFormatting>
        <x14:conditionalFormatting xmlns:xm="http://schemas.microsoft.com/office/excel/2006/main">
          <x14:cfRule type="cellIs" priority="29" operator="equal" id="{7C459C77-0998-497E-B8FB-5D9DD982864E}">
            <xm:f>'\Users\mac\Documents\PDD 2020-2024\Users\mac\Documents\FURAG\Users\pttovar\Downloads\[MAPA DE RIESGOS CORRUPCIÓN IPES 2019 V1 AJUSTADA 210319.xlsx]DATOS '!#REF!</xm:f>
            <x14:dxf>
              <fill>
                <patternFill>
                  <bgColor rgb="FF92D050"/>
                </patternFill>
              </fill>
            </x14:dxf>
          </x14:cfRule>
          <x14:cfRule type="cellIs" priority="30" operator="equal" id="{29ADECE0-15F9-4061-8E4B-C1FBB4AF7F24}">
            <xm:f>'\Users\mac\Documents\PDD 2020-2024\Users\mac\Documents\FURAG\Users\pttovar\Downloads\[MAPA DE RIESGOS CORRUPCIÓN IPES 2019 V1 AJUSTADA 210319.xlsx]DATOS '!#REF!</xm:f>
            <x14:dxf>
              <fill>
                <patternFill>
                  <bgColor rgb="FFFFFF00"/>
                </patternFill>
              </fill>
            </x14:dxf>
          </x14:cfRule>
          <x14:cfRule type="cellIs" priority="31" operator="equal" id="{27BDA9E6-B7B9-46E7-A3DE-D41BD723A4ED}">
            <xm:f>'\Users\mac\Documents\PDD 2020-2024\Users\mac\Documents\FURAG\Users\pttovar\Downloads\[MAPA DE RIESGOS CORRUPCIÓN IPES 2019 V1 AJUSTADA 210319.xlsx]DATOS '!#REF!</xm:f>
            <x14:dxf>
              <fill>
                <patternFill>
                  <bgColor rgb="FFFFC000"/>
                </patternFill>
              </fill>
            </x14:dxf>
          </x14:cfRule>
          <x14:cfRule type="cellIs" priority="32" operator="equal" id="{21B8918E-88DF-4F0D-ABF3-154C6252C464}">
            <xm:f>'\Users\mac\Documents\PDD 2020-2024\Users\mac\Documents\FURAG\Users\pttovar\Downloads\[MAPA DE RIESGOS CORRUPCIÓN IPES 2019 V1 AJUSTADA 210319.xlsx]DATOS '!#REF!</xm:f>
            <x14:dxf>
              <fill>
                <patternFill>
                  <bgColor rgb="FFFF0000"/>
                </patternFill>
              </fill>
            </x14:dxf>
          </x14:cfRule>
          <xm:sqref>AL60</xm:sqref>
        </x14:conditionalFormatting>
        <x14:conditionalFormatting xmlns:xm="http://schemas.microsoft.com/office/excel/2006/main">
          <x14:cfRule type="cellIs" priority="25" operator="equal" id="{D68BF9D2-3205-4C90-8FD9-46B5BAE13DA0}">
            <xm:f>'\Users\mac\Documents\PDD 2020-2024\Users\mac\Documents\FURAG\Users\pttovar\Downloads\[MAPA DE RIESGOS CORRUPCIÓN IPES 2019 V1 AJUSTADA 210319.xlsx]DATOS '!#REF!</xm:f>
            <x14:dxf>
              <fill>
                <patternFill>
                  <bgColor rgb="FF92D050"/>
                </patternFill>
              </fill>
            </x14:dxf>
          </x14:cfRule>
          <x14:cfRule type="cellIs" priority="26" operator="equal" id="{B60417E0-071A-4EE4-A522-594693B3A2E8}">
            <xm:f>'\Users\mac\Documents\PDD 2020-2024\Users\mac\Documents\FURAG\Users\pttovar\Downloads\[MAPA DE RIESGOS CORRUPCIÓN IPES 2019 V1 AJUSTADA 210319.xlsx]DATOS '!#REF!</xm:f>
            <x14:dxf>
              <fill>
                <patternFill>
                  <bgColor rgb="FFFFFF00"/>
                </patternFill>
              </fill>
            </x14:dxf>
          </x14:cfRule>
          <x14:cfRule type="cellIs" priority="27" operator="equal" id="{D9ACB18B-219E-4B6D-8628-B179D7A1E037}">
            <xm:f>'\Users\mac\Documents\PDD 2020-2024\Users\mac\Documents\FURAG\Users\pttovar\Downloads\[MAPA DE RIESGOS CORRUPCIÓN IPES 2019 V1 AJUSTADA 210319.xlsx]DATOS '!#REF!</xm:f>
            <x14:dxf>
              <fill>
                <patternFill>
                  <bgColor rgb="FFFFC000"/>
                </patternFill>
              </fill>
            </x14:dxf>
          </x14:cfRule>
          <x14:cfRule type="cellIs" priority="28" operator="equal" id="{C496D204-59FF-4AD9-84B3-5662F73E49ED}">
            <xm:f>'\Users\mac\Documents\PDD 2020-2024\Users\mac\Documents\FURAG\Users\pttovar\Downloads\[MAPA DE RIESGOS CORRUPCIÓN IPES 2019 V1 AJUSTADA 210319.xlsx]DATOS '!#REF!</xm:f>
            <x14:dxf>
              <fill>
                <patternFill>
                  <bgColor rgb="FFFF0000"/>
                </patternFill>
              </fill>
            </x14:dxf>
          </x14:cfRule>
          <xm:sqref>AL33</xm:sqref>
        </x14:conditionalFormatting>
        <x14:conditionalFormatting xmlns:xm="http://schemas.microsoft.com/office/excel/2006/main">
          <x14:cfRule type="cellIs" priority="21" operator="equal" id="{45B3619D-9966-455B-A3A7-254A14BAD6E7}">
            <xm:f>'\Users\mac\Documents\PDD 2020-2024\Users\mac\Documents\FURAG\Users\pttovar\Downloads\[MAPA DE RIESGOS CORRUPCIÓN IPES 2019 V1 AJUSTADA 210319.xlsx]DATOS '!#REF!</xm:f>
            <x14:dxf>
              <fill>
                <patternFill>
                  <bgColor rgb="FF92D050"/>
                </patternFill>
              </fill>
            </x14:dxf>
          </x14:cfRule>
          <x14:cfRule type="cellIs" priority="22" operator="equal" id="{01EAC4D2-DFE3-4305-8ED7-AC977D93FB5F}">
            <xm:f>'\Users\mac\Documents\PDD 2020-2024\Users\mac\Documents\FURAG\Users\pttovar\Downloads\[MAPA DE RIESGOS CORRUPCIÓN IPES 2019 V1 AJUSTADA 210319.xlsx]DATOS '!#REF!</xm:f>
            <x14:dxf>
              <fill>
                <patternFill>
                  <bgColor rgb="FFFFFF00"/>
                </patternFill>
              </fill>
            </x14:dxf>
          </x14:cfRule>
          <x14:cfRule type="cellIs" priority="23" operator="equal" id="{950C085F-0131-4D58-94E7-100098E8D011}">
            <xm:f>'\Users\mac\Documents\PDD 2020-2024\Users\mac\Documents\FURAG\Users\pttovar\Downloads\[MAPA DE RIESGOS CORRUPCIÓN IPES 2019 V1 AJUSTADA 210319.xlsx]DATOS '!#REF!</xm:f>
            <x14:dxf>
              <fill>
                <patternFill>
                  <bgColor rgb="FFFFC000"/>
                </patternFill>
              </fill>
            </x14:dxf>
          </x14:cfRule>
          <x14:cfRule type="cellIs" priority="24" operator="equal" id="{8C73F6FC-AAF9-49AA-AB62-A45B5A33BDA3}">
            <xm:f>'\Users\mac\Documents\PDD 2020-2024\Users\mac\Documents\FURAG\Users\pttovar\Downloads\[MAPA DE RIESGOS CORRUPCIÓN IPES 2019 V1 AJUSTADA 210319.xlsx]DATOS '!#REF!</xm:f>
            <x14:dxf>
              <fill>
                <patternFill>
                  <bgColor rgb="FFFF0000"/>
                </patternFill>
              </fill>
            </x14:dxf>
          </x14:cfRule>
          <xm:sqref>AL35</xm:sqref>
        </x14:conditionalFormatting>
        <x14:conditionalFormatting xmlns:xm="http://schemas.microsoft.com/office/excel/2006/main">
          <x14:cfRule type="cellIs" priority="17" operator="equal" id="{B53FDFCD-1C59-4831-AAD6-0773122A55BE}">
            <xm:f>'\Users\mac\Documents\PDD 2020-2024\Users\mac\Documents\FURAG\Users\pttovar\Downloads\[MAPA DE RIESGOS CORRUPCIÓN IPES 2019 V1 AJUSTADA 210319.xlsx]DATOS '!#REF!</xm:f>
            <x14:dxf>
              <fill>
                <patternFill>
                  <bgColor rgb="FF92D050"/>
                </patternFill>
              </fill>
            </x14:dxf>
          </x14:cfRule>
          <x14:cfRule type="cellIs" priority="18" operator="equal" id="{2869D1E3-BF12-42E6-8145-5935952ED9C9}">
            <xm:f>'\Users\mac\Documents\PDD 2020-2024\Users\mac\Documents\FURAG\Users\pttovar\Downloads\[MAPA DE RIESGOS CORRUPCIÓN IPES 2019 V1 AJUSTADA 210319.xlsx]DATOS '!#REF!</xm:f>
            <x14:dxf>
              <fill>
                <patternFill>
                  <bgColor rgb="FFFFFF00"/>
                </patternFill>
              </fill>
            </x14:dxf>
          </x14:cfRule>
          <x14:cfRule type="cellIs" priority="19" operator="equal" id="{18664365-947E-48E3-A76A-AFC1240F3581}">
            <xm:f>'\Users\mac\Documents\PDD 2020-2024\Users\mac\Documents\FURAG\Users\pttovar\Downloads\[MAPA DE RIESGOS CORRUPCIÓN IPES 2019 V1 AJUSTADA 210319.xlsx]DATOS '!#REF!</xm:f>
            <x14:dxf>
              <fill>
                <patternFill>
                  <bgColor rgb="FFFFC000"/>
                </patternFill>
              </fill>
            </x14:dxf>
          </x14:cfRule>
          <x14:cfRule type="cellIs" priority="20" operator="equal" id="{AB24D36D-18CD-4CB5-ABDF-E501F840276E}">
            <xm:f>'\Users\mac\Documents\PDD 2020-2024\Users\mac\Documents\FURAG\Users\pttovar\Downloads\[MAPA DE RIESGOS CORRUPCIÓN IPES 2019 V1 AJUSTADA 210319.xlsx]DATOS '!#REF!</xm:f>
            <x14:dxf>
              <fill>
                <patternFill>
                  <bgColor rgb="FFFF0000"/>
                </patternFill>
              </fill>
            </x14:dxf>
          </x14:cfRule>
          <xm:sqref>AL44</xm:sqref>
        </x14:conditionalFormatting>
        <x14:conditionalFormatting xmlns:xm="http://schemas.microsoft.com/office/excel/2006/main">
          <x14:cfRule type="cellIs" priority="13" operator="equal" id="{3C81E28D-D5F9-4052-936D-2FF74D57CB6F}">
            <xm:f>'\Users\mac\Documents\PDD 2020-2024\Users\mac\Documents\FURAG\Users\pttovar\Downloads\[MAPA DE RIESGOS CORRUPCIÓN IPES 2019 V1 AJUSTADA 210319.xlsx]DATOS '!#REF!</xm:f>
            <x14:dxf>
              <fill>
                <patternFill>
                  <bgColor rgb="FF92D050"/>
                </patternFill>
              </fill>
            </x14:dxf>
          </x14:cfRule>
          <x14:cfRule type="cellIs" priority="14" operator="equal" id="{F1B30B65-7849-465A-8D33-4B9CA17198D7}">
            <xm:f>'\Users\mac\Documents\PDD 2020-2024\Users\mac\Documents\FURAG\Users\pttovar\Downloads\[MAPA DE RIESGOS CORRUPCIÓN IPES 2019 V1 AJUSTADA 210319.xlsx]DATOS '!#REF!</xm:f>
            <x14:dxf>
              <fill>
                <patternFill>
                  <bgColor rgb="FFFFFF00"/>
                </patternFill>
              </fill>
            </x14:dxf>
          </x14:cfRule>
          <x14:cfRule type="cellIs" priority="15" operator="equal" id="{969F4BBA-00D2-4E3E-A01B-5BA74AD79422}">
            <xm:f>'\Users\mac\Documents\PDD 2020-2024\Users\mac\Documents\FURAG\Users\pttovar\Downloads\[MAPA DE RIESGOS CORRUPCIÓN IPES 2019 V1 AJUSTADA 210319.xlsx]DATOS '!#REF!</xm:f>
            <x14:dxf>
              <fill>
                <patternFill>
                  <bgColor rgb="FFFFC000"/>
                </patternFill>
              </fill>
            </x14:dxf>
          </x14:cfRule>
          <x14:cfRule type="cellIs" priority="16" operator="equal" id="{5CC35B24-A49D-4521-B036-3A82560AC5FC}">
            <xm:f>'\Users\mac\Documents\PDD 2020-2024\Users\mac\Documents\FURAG\Users\pttovar\Downloads\[MAPA DE RIESGOS CORRUPCIÓN IPES 2019 V1 AJUSTADA 210319.xlsx]DATOS '!#REF!</xm:f>
            <x14:dxf>
              <fill>
                <patternFill>
                  <bgColor rgb="FFFF0000"/>
                </patternFill>
              </fill>
            </x14:dxf>
          </x14:cfRule>
          <xm:sqref>AL46</xm:sqref>
        </x14:conditionalFormatting>
        <x14:conditionalFormatting xmlns:xm="http://schemas.microsoft.com/office/excel/2006/main">
          <x14:cfRule type="cellIs" priority="9" operator="equal" id="{65E06277-DC60-47F6-BFF1-C608E77DE2B0}">
            <xm:f>'\Users\mac\Documents\PDD 2020-2024\Users\mac\Documents\FURAG\Users\pttovar\Downloads\[MAPA DE RIESGOS CORRUPCIÓN IPES 2019 V1 AJUSTADA 210319.xlsx]DATOS '!#REF!</xm:f>
            <x14:dxf>
              <fill>
                <patternFill>
                  <bgColor rgb="FF92D050"/>
                </patternFill>
              </fill>
            </x14:dxf>
          </x14:cfRule>
          <x14:cfRule type="cellIs" priority="10" operator="equal" id="{026BA289-E277-49C2-B606-3BC6E26A5A00}">
            <xm:f>'\Users\mac\Documents\PDD 2020-2024\Users\mac\Documents\FURAG\Users\pttovar\Downloads\[MAPA DE RIESGOS CORRUPCIÓN IPES 2019 V1 AJUSTADA 210319.xlsx]DATOS '!#REF!</xm:f>
            <x14:dxf>
              <fill>
                <patternFill>
                  <bgColor rgb="FFFFFF00"/>
                </patternFill>
              </fill>
            </x14:dxf>
          </x14:cfRule>
          <x14:cfRule type="cellIs" priority="11" operator="equal" id="{E1129122-DBCB-4D6F-A286-B2C17648670B}">
            <xm:f>'\Users\mac\Documents\PDD 2020-2024\Users\mac\Documents\FURAG\Users\pttovar\Downloads\[MAPA DE RIESGOS CORRUPCIÓN IPES 2019 V1 AJUSTADA 210319.xlsx]DATOS '!#REF!</xm:f>
            <x14:dxf>
              <fill>
                <patternFill>
                  <bgColor rgb="FFFFC000"/>
                </patternFill>
              </fill>
            </x14:dxf>
          </x14:cfRule>
          <x14:cfRule type="cellIs" priority="12" operator="equal" id="{49877600-2A6C-4B40-99D9-6A56475F0016}">
            <xm:f>'\Users\mac\Documents\PDD 2020-2024\Users\mac\Documents\FURAG\Users\pttovar\Downloads\[MAPA DE RIESGOS CORRUPCIÓN IPES 2019 V1 AJUSTADA 210319.xlsx]DATOS '!#REF!</xm:f>
            <x14:dxf>
              <fill>
                <patternFill>
                  <bgColor rgb="FFFF0000"/>
                </patternFill>
              </fill>
            </x14:dxf>
          </x14:cfRule>
          <xm:sqref>AL51</xm:sqref>
        </x14:conditionalFormatting>
        <x14:conditionalFormatting xmlns:xm="http://schemas.microsoft.com/office/excel/2006/main">
          <x14:cfRule type="cellIs" priority="5" operator="equal" id="{1486DBF2-F2E0-40A3-8EF4-332908826B88}">
            <xm:f>'\Users\mac\Documents\PDD 2020-2024\Users\mac\Documents\FURAG\Users\pttovar\Downloads\[MAPA DE RIESGOS CORRUPCIÓN IPES 2019 V1 AJUSTADA 210319.xlsx]DATOS '!#REF!</xm:f>
            <x14:dxf>
              <fill>
                <patternFill>
                  <bgColor rgb="FF92D050"/>
                </patternFill>
              </fill>
            </x14:dxf>
          </x14:cfRule>
          <x14:cfRule type="cellIs" priority="6" operator="equal" id="{662EC957-268A-4C53-A9E0-3ECBDFDB310A}">
            <xm:f>'\Users\mac\Documents\PDD 2020-2024\Users\mac\Documents\FURAG\Users\pttovar\Downloads\[MAPA DE RIESGOS CORRUPCIÓN IPES 2019 V1 AJUSTADA 210319.xlsx]DATOS '!#REF!</xm:f>
            <x14:dxf>
              <fill>
                <patternFill>
                  <bgColor rgb="FFFFFF00"/>
                </patternFill>
              </fill>
            </x14:dxf>
          </x14:cfRule>
          <x14:cfRule type="cellIs" priority="7" operator="equal" id="{DC8499E7-E5B2-4B5C-846C-92BA9453B44C}">
            <xm:f>'\Users\mac\Documents\PDD 2020-2024\Users\mac\Documents\FURAG\Users\pttovar\Downloads\[MAPA DE RIESGOS CORRUPCIÓN IPES 2019 V1 AJUSTADA 210319.xlsx]DATOS '!#REF!</xm:f>
            <x14:dxf>
              <fill>
                <patternFill>
                  <bgColor rgb="FFFFC000"/>
                </patternFill>
              </fill>
            </x14:dxf>
          </x14:cfRule>
          <x14:cfRule type="cellIs" priority="8" operator="equal" id="{4AE37118-BFCD-4ABE-B96A-FF14A23BBA07}">
            <xm:f>'\Users\mac\Documents\PDD 2020-2024\Users\mac\Documents\FURAG\Users\pttovar\Downloads\[MAPA DE RIESGOS CORRUPCIÓN IPES 2019 V1 AJUSTADA 210319.xlsx]DATOS '!#REF!</xm:f>
            <x14:dxf>
              <fill>
                <patternFill>
                  <bgColor rgb="FFFF0000"/>
                </patternFill>
              </fill>
            </x14:dxf>
          </x14:cfRule>
          <xm:sqref>AL58</xm:sqref>
        </x14:conditionalFormatting>
        <x14:conditionalFormatting xmlns:xm="http://schemas.microsoft.com/office/excel/2006/main">
          <x14:cfRule type="cellIs" priority="1" operator="equal" id="{40D48393-864B-467C-BAA0-5C99F9B1588F}">
            <xm:f>'\Users\mac\Documents\PDD 2020-2024\Users\mac\Documents\FURAG\Users\pttovar\Downloads\[MAPA DE RIESGOS CORRUPCIÓN IPES 2019 V1 AJUSTADA 210319.xlsx]DATOS '!#REF!</xm:f>
            <x14:dxf>
              <fill>
                <patternFill>
                  <bgColor rgb="FF92D050"/>
                </patternFill>
              </fill>
            </x14:dxf>
          </x14:cfRule>
          <x14:cfRule type="cellIs" priority="2" operator="equal" id="{32795480-5B0A-443C-9A8F-01EFE144DAF4}">
            <xm:f>'\Users\mac\Documents\PDD 2020-2024\Users\mac\Documents\FURAG\Users\pttovar\Downloads\[MAPA DE RIESGOS CORRUPCIÓN IPES 2019 V1 AJUSTADA 210319.xlsx]DATOS '!#REF!</xm:f>
            <x14:dxf>
              <fill>
                <patternFill>
                  <bgColor rgb="FFFFFF00"/>
                </patternFill>
              </fill>
            </x14:dxf>
          </x14:cfRule>
          <x14:cfRule type="cellIs" priority="3" operator="equal" id="{7ACC4864-9B03-48FD-9F4A-05554B328909}">
            <xm:f>'\Users\mac\Documents\PDD 2020-2024\Users\mac\Documents\FURAG\Users\pttovar\Downloads\[MAPA DE RIESGOS CORRUPCIÓN IPES 2019 V1 AJUSTADA 210319.xlsx]DATOS '!#REF!</xm:f>
            <x14:dxf>
              <fill>
                <patternFill>
                  <bgColor rgb="FFFFC000"/>
                </patternFill>
              </fill>
            </x14:dxf>
          </x14:cfRule>
          <x14:cfRule type="cellIs" priority="4" operator="equal" id="{3A83EAEC-1B22-4F71-8A16-9B01F65C816D}">
            <xm:f>'\Users\mac\Documents\PDD 2020-2024\Users\mac\Documents\FURAG\Users\pttovar\Downloads\[MAPA DE RIESGOS CORRUPCIÓN IPES 2019 V1 AJUSTADA 210319.xlsx]DATOS '!#REF!</xm:f>
            <x14:dxf>
              <fill>
                <patternFill>
                  <bgColor rgb="FFFF0000"/>
                </patternFill>
              </fill>
            </x14:dxf>
          </x14:cfRule>
          <xm:sqref>AL53</xm:sqref>
        </x14:conditionalFormatting>
      </x14:conditionalFormattings>
    </ext>
    <ext xmlns:x14="http://schemas.microsoft.com/office/spreadsheetml/2009/9/main" uri="{CCE6A557-97BC-4b89-ADB6-D9C93CAAB3DF}">
      <x14:dataValidations xmlns:xm="http://schemas.microsoft.com/office/excel/2006/main" count="8">
        <x14:dataValidation type="list" allowBlank="1" showInputMessage="1" showErrorMessage="1">
          <x14:formula1>
            <xm:f>'[9]DATOS '!#REF!</xm:f>
          </x14:formula1>
          <xm:sqref>AL58:AL62 AL10:AL53</xm:sqref>
        </x14:dataValidation>
        <x14:dataValidation type="list" allowBlank="1" showInputMessage="1" showErrorMessage="1">
          <x14:formula1>
            <xm:f>'[9]DATOS '!#REF!</xm:f>
          </x14:formula1>
          <xm:sqref>AB10:AB62 R10:R14 R33:R62 R18:R31 AL54:AL57 A10:B62 C15:C62 D10:D62 N10:O62</xm:sqref>
        </x14:dataValidation>
        <x14:dataValidation type="list" allowBlank="1" showInputMessage="1" showErrorMessage="1">
          <x14:formula1>
            <xm:f>[11]Validacion!#REF!</xm:f>
          </x14:formula1>
          <xm:sqref>S32:Y32</xm:sqref>
        </x14:dataValidation>
        <x14:dataValidation type="list" allowBlank="1" showInputMessage="1" showErrorMessage="1">
          <x14:formula1>
            <xm:f>'[11]DATOS '!#REF!</xm:f>
          </x14:formula1>
          <xm:sqref>R32</xm:sqref>
        </x14:dataValidation>
        <x14:dataValidation type="list" allowBlank="1" showInputMessage="1" showErrorMessage="1">
          <x14:formula1>
            <xm:f>[12]Validacion!#REF!</xm:f>
          </x14:formula1>
          <xm:sqref>S15:Y17</xm:sqref>
        </x14:dataValidation>
        <x14:dataValidation type="list" allowBlank="1" showInputMessage="1" showErrorMessage="1">
          <x14:formula1>
            <xm:f>'[12]DATOS '!#REF!</xm:f>
          </x14:formula1>
          <xm:sqref>R15:R17</xm:sqref>
        </x14:dataValidation>
        <x14:dataValidation type="list" allowBlank="1" showInputMessage="1" showErrorMessage="1">
          <x14:formula1>
            <xm:f>[9]Validacion!#REF!</xm:f>
          </x14:formula1>
          <xm:sqref>AG37:AH62 AG10:AH35 S10:Y14 S33:Y62 S18:Y31</xm:sqref>
        </x14:dataValidation>
        <x14:dataValidation type="list" allowBlank="1" showInputMessage="1" showErrorMessage="1">
          <x14:formula1>
            <xm:f>'DATOS '!$E$32:$E$40</xm:f>
          </x14:formula1>
          <xm:sqref>C10:C14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5"/>
  <sheetViews>
    <sheetView topLeftCell="A19" workbookViewId="0">
      <selection activeCell="I23" sqref="I23"/>
    </sheetView>
  </sheetViews>
  <sheetFormatPr baseColWidth="10" defaultRowHeight="15" x14ac:dyDescent="0.25"/>
  <cols>
    <col min="1" max="1" width="25.42578125" bestFit="1" customWidth="1"/>
    <col min="2" max="2" width="25.42578125" customWidth="1"/>
    <col min="3" max="3" width="12.140625" bestFit="1" customWidth="1"/>
    <col min="6" max="6" width="12.85546875" customWidth="1"/>
    <col min="7" max="7" width="17.7109375" customWidth="1"/>
    <col min="9" max="9" width="13.42578125" customWidth="1"/>
    <col min="11" max="11" width="13.7109375" customWidth="1"/>
    <col min="12" max="12" width="15.85546875" style="53" customWidth="1"/>
    <col min="13" max="13" width="20.42578125" customWidth="1"/>
    <col min="14" max="14" width="17.85546875" customWidth="1"/>
    <col min="15" max="15" width="14.85546875" customWidth="1"/>
    <col min="16" max="16" width="13.42578125" customWidth="1"/>
  </cols>
  <sheetData>
    <row r="1" spans="1:19" ht="90" x14ac:dyDescent="0.25">
      <c r="A1" t="s">
        <v>68</v>
      </c>
      <c r="B1" s="22" t="s">
        <v>69</v>
      </c>
      <c r="C1" t="s">
        <v>55</v>
      </c>
      <c r="D1" t="s">
        <v>64</v>
      </c>
      <c r="E1" s="22" t="s">
        <v>70</v>
      </c>
      <c r="F1" s="22" t="s">
        <v>57</v>
      </c>
      <c r="G1" s="22" t="s">
        <v>71</v>
      </c>
      <c r="J1" t="s">
        <v>150</v>
      </c>
    </row>
    <row r="2" spans="1:19" ht="14.45" x14ac:dyDescent="0.35">
      <c r="A2" t="s">
        <v>58</v>
      </c>
      <c r="B2" s="22" t="s">
        <v>59</v>
      </c>
      <c r="C2" t="s">
        <v>60</v>
      </c>
      <c r="D2" t="s">
        <v>61</v>
      </c>
      <c r="E2" t="s">
        <v>62</v>
      </c>
      <c r="F2" t="s">
        <v>75</v>
      </c>
      <c r="G2" t="s">
        <v>63</v>
      </c>
      <c r="J2" t="s">
        <v>151</v>
      </c>
    </row>
    <row r="3" spans="1:19" ht="14.45" x14ac:dyDescent="0.35">
      <c r="A3" t="s">
        <v>65</v>
      </c>
      <c r="B3" s="22" t="s">
        <v>66</v>
      </c>
      <c r="C3" t="s">
        <v>67</v>
      </c>
      <c r="D3" t="s">
        <v>72</v>
      </c>
      <c r="E3" t="s">
        <v>74</v>
      </c>
      <c r="F3" t="s">
        <v>76</v>
      </c>
      <c r="G3" t="s">
        <v>77</v>
      </c>
      <c r="J3" t="s">
        <v>152</v>
      </c>
    </row>
    <row r="4" spans="1:19" ht="14.45" x14ac:dyDescent="0.35">
      <c r="B4" s="22"/>
      <c r="D4" t="s">
        <v>73</v>
      </c>
      <c r="G4" t="s">
        <v>78</v>
      </c>
      <c r="J4" t="s">
        <v>153</v>
      </c>
    </row>
    <row r="11" spans="1:19" thickBot="1" x14ac:dyDescent="0.4"/>
    <row r="12" spans="1:19" ht="45.75" thickBot="1" x14ac:dyDescent="0.3">
      <c r="B12" s="500" t="s">
        <v>4</v>
      </c>
      <c r="C12" s="503" t="s">
        <v>79</v>
      </c>
      <c r="D12" s="504"/>
      <c r="E12" s="504"/>
      <c r="F12" s="504"/>
      <c r="G12" s="505"/>
      <c r="H12" s="23"/>
      <c r="I12" s="23"/>
      <c r="J12" s="24" t="s">
        <v>80</v>
      </c>
      <c r="K12" s="23"/>
      <c r="L12" s="54"/>
      <c r="M12" s="23"/>
    </row>
    <row r="13" spans="1:19" ht="15.75" thickBot="1" x14ac:dyDescent="0.3">
      <c r="B13" s="501"/>
      <c r="C13" s="25">
        <v>1</v>
      </c>
      <c r="D13" s="25">
        <v>2</v>
      </c>
      <c r="E13" s="25">
        <v>3</v>
      </c>
      <c r="F13" s="25">
        <v>4</v>
      </c>
      <c r="G13" s="25">
        <v>5</v>
      </c>
      <c r="H13" s="23"/>
      <c r="I13" s="23"/>
      <c r="J13" s="23"/>
      <c r="K13" s="23"/>
      <c r="L13" s="54"/>
      <c r="M13" s="23"/>
    </row>
    <row r="14" spans="1:19" ht="17.25" customHeight="1" thickBot="1" x14ac:dyDescent="0.3">
      <c r="B14" s="502"/>
      <c r="C14" s="26" t="s">
        <v>81</v>
      </c>
      <c r="D14" s="26" t="s">
        <v>82</v>
      </c>
      <c r="E14" s="26" t="s">
        <v>83</v>
      </c>
      <c r="F14" s="26" t="s">
        <v>84</v>
      </c>
      <c r="G14" s="26" t="s">
        <v>85</v>
      </c>
      <c r="H14" s="23"/>
      <c r="I14" s="23"/>
      <c r="J14" s="27" t="s">
        <v>86</v>
      </c>
      <c r="K14" s="27" t="s">
        <v>87</v>
      </c>
      <c r="L14" s="55" t="s">
        <v>88</v>
      </c>
      <c r="M14" s="28" t="s">
        <v>89</v>
      </c>
    </row>
    <row r="15" spans="1:19" ht="51.75" thickBot="1" x14ac:dyDescent="0.3">
      <c r="B15" s="29" t="s">
        <v>90</v>
      </c>
      <c r="C15" s="30" t="s">
        <v>21</v>
      </c>
      <c r="D15" s="30" t="s">
        <v>21</v>
      </c>
      <c r="E15" s="31" t="s">
        <v>20</v>
      </c>
      <c r="F15" s="32" t="s">
        <v>19</v>
      </c>
      <c r="G15" s="36" t="s">
        <v>18</v>
      </c>
      <c r="H15" s="23"/>
      <c r="I15" s="33" t="s">
        <v>140</v>
      </c>
      <c r="J15" s="33">
        <v>1</v>
      </c>
      <c r="K15" s="33" t="s">
        <v>140</v>
      </c>
      <c r="L15" s="56" t="s">
        <v>92</v>
      </c>
      <c r="M15" s="34" t="s">
        <v>93</v>
      </c>
      <c r="O15" s="33" t="s">
        <v>91</v>
      </c>
      <c r="P15" s="37" t="s">
        <v>95</v>
      </c>
      <c r="Q15" s="37" t="s">
        <v>99</v>
      </c>
      <c r="R15" s="37" t="s">
        <v>102</v>
      </c>
      <c r="S15" s="37" t="s">
        <v>106</v>
      </c>
    </row>
    <row r="16" spans="1:19" ht="39" thickBot="1" x14ac:dyDescent="0.3">
      <c r="B16" s="35" t="s">
        <v>94</v>
      </c>
      <c r="C16" s="30" t="s">
        <v>21</v>
      </c>
      <c r="D16" s="30" t="s">
        <v>21</v>
      </c>
      <c r="E16" s="31" t="s">
        <v>20</v>
      </c>
      <c r="F16" s="32" t="s">
        <v>19</v>
      </c>
      <c r="G16" s="36" t="s">
        <v>18</v>
      </c>
      <c r="H16" s="23"/>
      <c r="I16" s="37" t="s">
        <v>10</v>
      </c>
      <c r="J16" s="37">
        <v>2</v>
      </c>
      <c r="K16" s="37" t="s">
        <v>10</v>
      </c>
      <c r="L16" s="57" t="s">
        <v>96</v>
      </c>
      <c r="M16" s="38" t="s">
        <v>97</v>
      </c>
    </row>
    <row r="17" spans="2:13" ht="39" thickBot="1" x14ac:dyDescent="0.3">
      <c r="B17" s="35" t="s">
        <v>98</v>
      </c>
      <c r="C17" s="30" t="s">
        <v>21</v>
      </c>
      <c r="D17" s="31" t="s">
        <v>20</v>
      </c>
      <c r="E17" s="32" t="s">
        <v>19</v>
      </c>
      <c r="F17" s="36" t="s">
        <v>18</v>
      </c>
      <c r="G17" s="36" t="s">
        <v>18</v>
      </c>
      <c r="H17" s="23"/>
      <c r="I17" s="37" t="s">
        <v>9</v>
      </c>
      <c r="J17" s="37">
        <v>3</v>
      </c>
      <c r="K17" s="37" t="s">
        <v>9</v>
      </c>
      <c r="L17" s="57" t="s">
        <v>96</v>
      </c>
      <c r="M17" s="38" t="s">
        <v>100</v>
      </c>
    </row>
    <row r="18" spans="2:13" ht="51.75" thickBot="1" x14ac:dyDescent="0.3">
      <c r="B18" s="35" t="s">
        <v>101</v>
      </c>
      <c r="C18" s="31" t="s">
        <v>20</v>
      </c>
      <c r="D18" s="32" t="s">
        <v>19</v>
      </c>
      <c r="E18" s="32" t="s">
        <v>19</v>
      </c>
      <c r="F18" s="36" t="s">
        <v>18</v>
      </c>
      <c r="G18" s="36" t="s">
        <v>18</v>
      </c>
      <c r="H18" s="23"/>
      <c r="I18" s="37" t="s">
        <v>8</v>
      </c>
      <c r="J18" s="37">
        <v>4</v>
      </c>
      <c r="K18" s="37" t="s">
        <v>8</v>
      </c>
      <c r="L18" s="58" t="s">
        <v>103</v>
      </c>
      <c r="M18" s="39" t="s">
        <v>104</v>
      </c>
    </row>
    <row r="19" spans="2:13" ht="51.75" thickBot="1" x14ac:dyDescent="0.3">
      <c r="B19" s="40" t="s">
        <v>105</v>
      </c>
      <c r="C19" s="32" t="s">
        <v>19</v>
      </c>
      <c r="D19" s="32" t="s">
        <v>19</v>
      </c>
      <c r="E19" s="36" t="s">
        <v>18</v>
      </c>
      <c r="F19" s="36" t="s">
        <v>18</v>
      </c>
      <c r="G19" s="36" t="s">
        <v>18</v>
      </c>
      <c r="H19" s="23"/>
      <c r="I19" s="37" t="s">
        <v>7</v>
      </c>
      <c r="J19" s="37">
        <v>5</v>
      </c>
      <c r="K19" s="37" t="s">
        <v>7</v>
      </c>
      <c r="L19" s="57" t="s">
        <v>107</v>
      </c>
      <c r="M19" s="39" t="s">
        <v>108</v>
      </c>
    </row>
    <row r="20" spans="2:13" ht="29.1" x14ac:dyDescent="0.35">
      <c r="B20" s="23" t="s">
        <v>109</v>
      </c>
      <c r="C20" s="41"/>
      <c r="D20" s="41"/>
      <c r="E20" s="41"/>
      <c r="F20" s="41"/>
      <c r="G20" s="41"/>
      <c r="H20" s="23"/>
      <c r="I20" s="23"/>
      <c r="J20" s="23"/>
      <c r="K20" s="23"/>
      <c r="L20" s="54"/>
      <c r="M20" s="23"/>
    </row>
    <row r="21" spans="2:13" ht="44.1" thickBot="1" x14ac:dyDescent="0.4">
      <c r="B21" s="23" t="s">
        <v>110</v>
      </c>
      <c r="C21" s="23"/>
      <c r="D21" s="23"/>
      <c r="E21" s="23"/>
      <c r="F21" s="23"/>
      <c r="G21" s="23"/>
      <c r="H21" s="23"/>
      <c r="I21" s="23"/>
      <c r="J21" s="23" t="s">
        <v>111</v>
      </c>
      <c r="K21" s="23"/>
      <c r="L21" s="54"/>
      <c r="M21" s="23"/>
    </row>
    <row r="22" spans="2:13" ht="45.75" thickBot="1" x14ac:dyDescent="0.3">
      <c r="B22" s="23" t="s">
        <v>112</v>
      </c>
      <c r="C22" s="42"/>
      <c r="D22" s="23"/>
      <c r="E22" s="23"/>
      <c r="F22" s="23"/>
      <c r="G22" s="23"/>
      <c r="H22" s="23"/>
      <c r="I22" s="23"/>
      <c r="J22" s="27" t="s">
        <v>86</v>
      </c>
      <c r="K22" s="28" t="s">
        <v>87</v>
      </c>
      <c r="L22" s="55" t="s">
        <v>88</v>
      </c>
      <c r="M22" s="43"/>
    </row>
    <row r="23" spans="2:13" ht="77.25" thickBot="1" x14ac:dyDescent="0.3">
      <c r="B23" s="23" t="s">
        <v>113</v>
      </c>
      <c r="C23" s="23"/>
      <c r="D23" s="23"/>
      <c r="E23" s="23"/>
      <c r="F23" s="23"/>
      <c r="G23" s="23"/>
      <c r="H23" s="23"/>
      <c r="I23" s="44" t="s">
        <v>17</v>
      </c>
      <c r="J23" s="45">
        <v>1</v>
      </c>
      <c r="K23" s="44" t="s">
        <v>17</v>
      </c>
      <c r="L23" s="59" t="s">
        <v>114</v>
      </c>
      <c r="M23" s="23"/>
    </row>
    <row r="24" spans="2:13" ht="64.5" thickBot="1" x14ac:dyDescent="0.3">
      <c r="B24" s="23"/>
      <c r="C24" s="23"/>
      <c r="D24" s="23"/>
      <c r="E24" s="23"/>
      <c r="F24" s="23"/>
      <c r="G24" s="23"/>
      <c r="H24" s="23"/>
      <c r="I24" s="44" t="s">
        <v>16</v>
      </c>
      <c r="J24" s="45">
        <v>2</v>
      </c>
      <c r="K24" s="44" t="s">
        <v>16</v>
      </c>
      <c r="L24" s="59" t="s">
        <v>115</v>
      </c>
      <c r="M24" s="23"/>
    </row>
    <row r="25" spans="2:13" ht="77.25" thickBot="1" x14ac:dyDescent="0.3">
      <c r="B25" s="23"/>
      <c r="C25" s="23"/>
      <c r="D25" s="23"/>
      <c r="E25" s="23"/>
      <c r="F25" s="23"/>
      <c r="G25" s="23"/>
      <c r="H25" s="23"/>
      <c r="I25" s="44" t="s">
        <v>15</v>
      </c>
      <c r="J25" s="45">
        <v>3</v>
      </c>
      <c r="K25" s="44" t="s">
        <v>15</v>
      </c>
      <c r="L25" s="59" t="s">
        <v>116</v>
      </c>
      <c r="M25" s="23"/>
    </row>
    <row r="26" spans="2:13" ht="77.25" thickBot="1" x14ac:dyDescent="0.3">
      <c r="B26" s="46" t="s">
        <v>117</v>
      </c>
      <c r="C26" s="23"/>
      <c r="D26" s="46" t="s">
        <v>118</v>
      </c>
      <c r="E26" s="23"/>
      <c r="F26" s="23"/>
      <c r="G26" s="23"/>
      <c r="H26" s="23"/>
      <c r="I26" s="44" t="s">
        <v>14</v>
      </c>
      <c r="J26" s="45">
        <v>4</v>
      </c>
      <c r="K26" s="44" t="s">
        <v>14</v>
      </c>
      <c r="L26" s="59" t="s">
        <v>119</v>
      </c>
      <c r="M26" s="23"/>
    </row>
    <row r="27" spans="2:13" ht="90" thickBot="1" x14ac:dyDescent="0.3">
      <c r="B27" s="46" t="s">
        <v>120</v>
      </c>
      <c r="C27" s="23"/>
      <c r="D27" s="46" t="s">
        <v>120</v>
      </c>
      <c r="E27" s="23"/>
      <c r="F27" s="23"/>
      <c r="G27" s="23"/>
      <c r="H27" s="23"/>
      <c r="I27" s="44" t="s">
        <v>13</v>
      </c>
      <c r="J27" s="45">
        <v>5</v>
      </c>
      <c r="K27" s="44" t="s">
        <v>13</v>
      </c>
      <c r="L27" s="59" t="s">
        <v>121</v>
      </c>
      <c r="M27" s="23"/>
    </row>
    <row r="28" spans="2:13" x14ac:dyDescent="0.25">
      <c r="B28" s="46" t="s">
        <v>122</v>
      </c>
      <c r="C28" s="23"/>
      <c r="D28" s="46" t="s">
        <v>122</v>
      </c>
      <c r="E28" s="23"/>
      <c r="F28" s="23"/>
      <c r="G28" s="23"/>
      <c r="H28" s="23"/>
      <c r="I28" s="47"/>
      <c r="J28" s="48"/>
      <c r="K28" s="47"/>
      <c r="L28" s="60"/>
      <c r="M28" s="23"/>
    </row>
    <row r="29" spans="2:13" x14ac:dyDescent="0.25">
      <c r="B29" s="23"/>
      <c r="C29" s="23"/>
      <c r="D29" s="23"/>
      <c r="E29" s="23"/>
      <c r="F29" s="23"/>
      <c r="G29" s="23"/>
      <c r="H29" s="23"/>
      <c r="I29" s="23"/>
      <c r="J29" s="23"/>
      <c r="K29" s="23"/>
      <c r="L29" s="54"/>
      <c r="M29" s="23"/>
    </row>
    <row r="30" spans="2:13" x14ac:dyDescent="0.25">
      <c r="B30" s="47"/>
      <c r="C30" s="23"/>
      <c r="D30" s="47"/>
      <c r="E30" s="23"/>
      <c r="F30" s="23"/>
      <c r="G30" s="23"/>
      <c r="H30" s="23"/>
      <c r="I30" s="23"/>
      <c r="J30" s="23"/>
      <c r="K30" s="23"/>
      <c r="L30" s="54"/>
      <c r="M30" s="23"/>
    </row>
    <row r="31" spans="2:13" ht="30" x14ac:dyDescent="0.25">
      <c r="B31" s="42" t="s">
        <v>123</v>
      </c>
      <c r="C31" s="23"/>
      <c r="D31" s="23"/>
      <c r="E31" s="23"/>
      <c r="F31" s="23"/>
      <c r="G31" s="23"/>
      <c r="H31" s="23"/>
      <c r="I31" s="23"/>
      <c r="J31" s="23"/>
      <c r="K31" s="49" t="s">
        <v>124</v>
      </c>
      <c r="L31" s="61" t="s">
        <v>125</v>
      </c>
      <c r="M31" s="23"/>
    </row>
    <row r="32" spans="2:13" x14ac:dyDescent="0.25">
      <c r="B32" s="42" t="s">
        <v>126</v>
      </c>
      <c r="C32" s="506" t="s">
        <v>127</v>
      </c>
      <c r="D32" s="506"/>
      <c r="E32" s="506" t="s">
        <v>128</v>
      </c>
      <c r="F32" s="506"/>
      <c r="G32" s="23"/>
      <c r="H32" s="23"/>
      <c r="I32" s="23"/>
      <c r="J32" s="23"/>
      <c r="K32" s="46" t="s">
        <v>31</v>
      </c>
      <c r="L32" s="62" t="s">
        <v>129</v>
      </c>
      <c r="M32" s="23"/>
    </row>
    <row r="33" spans="2:16" ht="25.5" x14ac:dyDescent="0.25">
      <c r="B33" s="23"/>
      <c r="C33" s="50" t="s">
        <v>33</v>
      </c>
      <c r="D33" s="50" t="s">
        <v>130</v>
      </c>
      <c r="E33" s="50" t="s">
        <v>131</v>
      </c>
      <c r="F33" s="50" t="s">
        <v>130</v>
      </c>
      <c r="G33" s="23"/>
      <c r="H33" s="23"/>
      <c r="I33" s="23"/>
      <c r="J33" s="23"/>
      <c r="K33" s="46" t="s">
        <v>15</v>
      </c>
      <c r="L33" s="62" t="s">
        <v>132</v>
      </c>
      <c r="M33" s="23"/>
    </row>
    <row r="34" spans="2:16" ht="38.25" x14ac:dyDescent="0.25">
      <c r="B34" s="51" t="s">
        <v>133</v>
      </c>
      <c r="C34" s="50">
        <v>2</v>
      </c>
      <c r="D34" s="50">
        <v>0</v>
      </c>
      <c r="E34" s="50">
        <v>2</v>
      </c>
      <c r="F34" s="50">
        <v>0</v>
      </c>
      <c r="G34" s="23"/>
      <c r="H34" s="23"/>
      <c r="I34" s="23"/>
      <c r="J34" s="23"/>
      <c r="K34" s="46" t="s">
        <v>30</v>
      </c>
      <c r="L34" s="62" t="s">
        <v>134</v>
      </c>
      <c r="M34" s="23"/>
    </row>
    <row r="35" spans="2:16" ht="38.25" x14ac:dyDescent="0.25">
      <c r="B35" s="51" t="s">
        <v>135</v>
      </c>
      <c r="C35" s="50">
        <v>1</v>
      </c>
      <c r="D35" s="50">
        <v>0</v>
      </c>
      <c r="E35" s="50">
        <v>1</v>
      </c>
      <c r="F35" s="50">
        <v>0</v>
      </c>
      <c r="G35" s="23"/>
      <c r="H35" s="23"/>
      <c r="I35" s="23"/>
      <c r="J35" s="23"/>
      <c r="K35" s="46" t="s">
        <v>29</v>
      </c>
      <c r="L35" s="63" t="s">
        <v>136</v>
      </c>
      <c r="M35" s="23"/>
    </row>
    <row r="36" spans="2:16" x14ac:dyDescent="0.25">
      <c r="B36" s="51" t="s">
        <v>137</v>
      </c>
      <c r="C36" s="50">
        <v>0</v>
      </c>
      <c r="D36" s="50">
        <v>0</v>
      </c>
      <c r="E36" s="50">
        <v>0</v>
      </c>
      <c r="F36" s="50">
        <v>0</v>
      </c>
      <c r="G36" s="23"/>
      <c r="H36" s="23"/>
      <c r="I36" s="23"/>
      <c r="J36" s="23"/>
      <c r="K36" s="23"/>
      <c r="L36" s="54"/>
      <c r="M36" s="23"/>
    </row>
    <row r="37" spans="2:16" x14ac:dyDescent="0.25">
      <c r="B37" s="23"/>
      <c r="C37" s="23"/>
      <c r="D37" s="23"/>
      <c r="E37" s="23"/>
      <c r="F37" s="23"/>
      <c r="G37" s="23"/>
      <c r="H37" s="23"/>
      <c r="I37" s="23"/>
      <c r="J37" s="23"/>
      <c r="K37" s="23"/>
      <c r="L37" s="54"/>
      <c r="M37" s="23"/>
    </row>
    <row r="41" spans="2:16" x14ac:dyDescent="0.25">
      <c r="B41" s="409" t="s">
        <v>143</v>
      </c>
      <c r="C41" s="409"/>
      <c r="D41" s="507" t="s">
        <v>144</v>
      </c>
      <c r="E41" s="507" t="s">
        <v>145</v>
      </c>
      <c r="F41" s="507" t="s">
        <v>146</v>
      </c>
      <c r="G41" s="507" t="s">
        <v>147</v>
      </c>
      <c r="H41" s="507" t="s">
        <v>148</v>
      </c>
      <c r="I41" s="64"/>
      <c r="J41" s="508" t="s">
        <v>149</v>
      </c>
      <c r="K41" s="508"/>
      <c r="L41" s="507" t="s">
        <v>144</v>
      </c>
      <c r="M41" s="507" t="s">
        <v>145</v>
      </c>
      <c r="N41" s="507" t="s">
        <v>146</v>
      </c>
      <c r="O41" s="507" t="s">
        <v>147</v>
      </c>
      <c r="P41" s="507" t="s">
        <v>148</v>
      </c>
    </row>
    <row r="42" spans="2:16" x14ac:dyDescent="0.25">
      <c r="B42" s="409"/>
      <c r="C42" s="409"/>
      <c r="D42" s="507"/>
      <c r="E42" s="507"/>
      <c r="F42" s="507"/>
      <c r="G42" s="507"/>
      <c r="H42" s="507"/>
      <c r="I42" s="64"/>
      <c r="J42" s="508"/>
      <c r="K42" s="508"/>
      <c r="L42" s="507"/>
      <c r="M42" s="507"/>
      <c r="N42" s="507"/>
      <c r="O42" s="507"/>
      <c r="P42" s="507"/>
    </row>
    <row r="43" spans="2:16" x14ac:dyDescent="0.25">
      <c r="B43" s="409"/>
      <c r="C43" s="409"/>
      <c r="D43" s="507"/>
      <c r="E43" s="507"/>
      <c r="F43" s="507"/>
      <c r="G43" s="507"/>
      <c r="H43" s="507"/>
      <c r="I43" s="64"/>
      <c r="J43" s="508"/>
      <c r="K43" s="508"/>
      <c r="L43" s="507"/>
      <c r="M43" s="507"/>
      <c r="N43" s="507"/>
      <c r="O43" s="507"/>
      <c r="P43" s="507"/>
    </row>
    <row r="44" spans="2:16" ht="30" x14ac:dyDescent="0.25">
      <c r="B44" s="409"/>
      <c r="C44" s="409"/>
      <c r="D44" s="65" t="s">
        <v>141</v>
      </c>
      <c r="E44" s="65" t="s">
        <v>150</v>
      </c>
      <c r="F44" s="65" t="s">
        <v>151</v>
      </c>
      <c r="G44" s="65">
        <v>2</v>
      </c>
      <c r="H44" s="65">
        <v>1</v>
      </c>
      <c r="I44" s="64"/>
      <c r="J44" s="508"/>
      <c r="K44" s="508"/>
      <c r="L44" s="66" t="s">
        <v>141</v>
      </c>
      <c r="M44" s="66" t="s">
        <v>150</v>
      </c>
      <c r="N44" s="66" t="s">
        <v>151</v>
      </c>
      <c r="O44" s="66">
        <v>2</v>
      </c>
      <c r="P44" s="66">
        <v>0</v>
      </c>
    </row>
    <row r="45" spans="2:16" ht="30" x14ac:dyDescent="0.25">
      <c r="B45" s="409"/>
      <c r="C45" s="409"/>
      <c r="D45" s="65" t="s">
        <v>15</v>
      </c>
      <c r="E45" s="65" t="s">
        <v>150</v>
      </c>
      <c r="F45" s="65" t="s">
        <v>150</v>
      </c>
      <c r="G45" s="65">
        <v>1</v>
      </c>
      <c r="H45" s="65">
        <v>1</v>
      </c>
      <c r="I45" s="64"/>
      <c r="J45" s="508"/>
      <c r="K45" s="508"/>
      <c r="L45" s="66" t="s">
        <v>15</v>
      </c>
      <c r="M45" s="66" t="s">
        <v>150</v>
      </c>
      <c r="N45" s="66" t="s">
        <v>150</v>
      </c>
      <c r="O45" s="66">
        <v>1</v>
      </c>
      <c r="P45" s="66">
        <v>0</v>
      </c>
    </row>
    <row r="46" spans="2:16" ht="30" x14ac:dyDescent="0.25">
      <c r="B46" s="409"/>
      <c r="C46" s="409"/>
      <c r="D46" s="65" t="s">
        <v>15</v>
      </c>
      <c r="E46" s="65" t="s">
        <v>152</v>
      </c>
      <c r="F46" s="65" t="s">
        <v>150</v>
      </c>
      <c r="G46" s="65">
        <v>0</v>
      </c>
      <c r="H46" s="65">
        <v>1</v>
      </c>
      <c r="I46" s="64"/>
      <c r="J46" s="508"/>
      <c r="K46" s="508"/>
      <c r="L46" s="66" t="s">
        <v>15</v>
      </c>
      <c r="M46" s="66" t="s">
        <v>152</v>
      </c>
      <c r="N46" s="66" t="s">
        <v>150</v>
      </c>
      <c r="O46" s="66">
        <v>0</v>
      </c>
      <c r="P46" s="66">
        <v>0</v>
      </c>
    </row>
    <row r="47" spans="2:16" ht="30" x14ac:dyDescent="0.25">
      <c r="B47" s="409"/>
      <c r="C47" s="409"/>
      <c r="D47" s="65" t="s">
        <v>15</v>
      </c>
      <c r="E47" s="65" t="s">
        <v>150</v>
      </c>
      <c r="F47" s="65" t="s">
        <v>152</v>
      </c>
      <c r="G47" s="65">
        <v>1</v>
      </c>
      <c r="H47" s="65">
        <v>0</v>
      </c>
      <c r="I47" s="64"/>
      <c r="J47" s="508"/>
      <c r="K47" s="508"/>
      <c r="L47" s="66" t="s">
        <v>15</v>
      </c>
      <c r="M47" s="66" t="s">
        <v>150</v>
      </c>
      <c r="N47" s="66" t="s">
        <v>152</v>
      </c>
      <c r="O47" s="66">
        <v>1</v>
      </c>
      <c r="P47" s="66">
        <v>0</v>
      </c>
    </row>
    <row r="48" spans="2:16" x14ac:dyDescent="0.25">
      <c r="D48" s="67" t="s">
        <v>142</v>
      </c>
      <c r="E48" s="67" t="s">
        <v>153</v>
      </c>
      <c r="F48" s="67" t="s">
        <v>153</v>
      </c>
    </row>
    <row r="54" spans="2:2" x14ac:dyDescent="0.25">
      <c r="B54" t="s">
        <v>33</v>
      </c>
    </row>
    <row r="55" spans="2:2" x14ac:dyDescent="0.25">
      <c r="B55" t="s">
        <v>599</v>
      </c>
    </row>
  </sheetData>
  <mergeCells count="16">
    <mergeCell ref="O41:O43"/>
    <mergeCell ref="P41:P43"/>
    <mergeCell ref="H41:H43"/>
    <mergeCell ref="J41:K47"/>
    <mergeCell ref="L41:L43"/>
    <mergeCell ref="M41:M43"/>
    <mergeCell ref="N41:N43"/>
    <mergeCell ref="B12:B14"/>
    <mergeCell ref="C12:G12"/>
    <mergeCell ref="C32:D32"/>
    <mergeCell ref="E32:F32"/>
    <mergeCell ref="B41:C47"/>
    <mergeCell ref="D41:D43"/>
    <mergeCell ref="E41:E43"/>
    <mergeCell ref="F41:F43"/>
    <mergeCell ref="G41:G43"/>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topLeftCell="A16" workbookViewId="0">
      <selection activeCell="E41" sqref="E41"/>
    </sheetView>
  </sheetViews>
  <sheetFormatPr baseColWidth="10" defaultColWidth="11.42578125" defaultRowHeight="14.25" x14ac:dyDescent="0.2"/>
  <cols>
    <col min="1" max="1" width="30.7109375" style="1" customWidth="1"/>
    <col min="2" max="2" width="14.28515625" style="1" customWidth="1"/>
    <col min="3" max="3" width="41.140625" style="1" customWidth="1"/>
    <col min="4" max="4" width="11.42578125" style="1"/>
    <col min="5" max="5" width="27.7109375" style="1" customWidth="1"/>
    <col min="6" max="16384" width="11.42578125" style="1"/>
  </cols>
  <sheetData>
    <row r="1" spans="1:8" ht="14.45" thickBot="1" x14ac:dyDescent="0.35">
      <c r="A1" s="509" t="s">
        <v>4</v>
      </c>
      <c r="B1" s="509"/>
    </row>
    <row r="2" spans="1:8" ht="14.45" thickBot="1" x14ac:dyDescent="0.35">
      <c r="A2" s="2" t="s">
        <v>7</v>
      </c>
      <c r="B2" s="5">
        <v>5</v>
      </c>
      <c r="D2" s="33" t="s">
        <v>91</v>
      </c>
      <c r="E2" s="33"/>
      <c r="F2" s="33"/>
      <c r="G2" s="33"/>
      <c r="H2" s="33"/>
    </row>
    <row r="3" spans="1:8" ht="14.45" thickBot="1" x14ac:dyDescent="0.35">
      <c r="A3" s="3" t="s">
        <v>8</v>
      </c>
      <c r="B3" s="5">
        <v>4</v>
      </c>
      <c r="D3" s="37" t="s">
        <v>95</v>
      </c>
      <c r="E3" s="37"/>
      <c r="F3" s="37"/>
      <c r="G3" s="37"/>
      <c r="H3" s="37"/>
    </row>
    <row r="4" spans="1:8" ht="14.45" thickBot="1" x14ac:dyDescent="0.35">
      <c r="A4" s="4" t="s">
        <v>9</v>
      </c>
      <c r="B4" s="5">
        <v>3</v>
      </c>
      <c r="D4" s="37" t="s">
        <v>99</v>
      </c>
      <c r="E4" s="37"/>
      <c r="F4" s="37"/>
      <c r="G4" s="37"/>
      <c r="H4" s="37"/>
    </row>
    <row r="5" spans="1:8" ht="14.45" thickBot="1" x14ac:dyDescent="0.35">
      <c r="A5" s="7" t="s">
        <v>10</v>
      </c>
      <c r="B5" s="5">
        <v>2</v>
      </c>
      <c r="D5" s="37" t="s">
        <v>102</v>
      </c>
      <c r="E5" s="37"/>
      <c r="F5" s="37"/>
      <c r="G5" s="37"/>
      <c r="H5" s="37"/>
    </row>
    <row r="6" spans="1:8" ht="14.45" thickBot="1" x14ac:dyDescent="0.35">
      <c r="A6" s="6" t="s">
        <v>11</v>
      </c>
      <c r="B6" s="5">
        <v>1</v>
      </c>
      <c r="D6" s="37" t="s">
        <v>106</v>
      </c>
      <c r="E6" s="37"/>
      <c r="F6" s="37"/>
      <c r="G6" s="37"/>
      <c r="H6" s="37"/>
    </row>
    <row r="8" spans="1:8" ht="14.1" x14ac:dyDescent="0.3">
      <c r="A8" s="509" t="s">
        <v>12</v>
      </c>
      <c r="B8" s="509"/>
    </row>
    <row r="9" spans="1:8" x14ac:dyDescent="0.2">
      <c r="A9" s="2" t="s">
        <v>13</v>
      </c>
      <c r="B9" s="5">
        <v>5</v>
      </c>
    </row>
    <row r="10" spans="1:8" ht="14.1" x14ac:dyDescent="0.3">
      <c r="A10" s="3" t="s">
        <v>14</v>
      </c>
      <c r="B10" s="5">
        <v>4</v>
      </c>
    </row>
    <row r="11" spans="1:8" ht="14.1" x14ac:dyDescent="0.3">
      <c r="A11" s="4" t="s">
        <v>15</v>
      </c>
      <c r="B11" s="5">
        <v>3</v>
      </c>
    </row>
    <row r="12" spans="1:8" ht="14.1" x14ac:dyDescent="0.3">
      <c r="A12" s="7" t="s">
        <v>16</v>
      </c>
      <c r="B12" s="5">
        <v>2</v>
      </c>
    </row>
    <row r="13" spans="1:8" ht="14.1" x14ac:dyDescent="0.3">
      <c r="A13" s="6" t="s">
        <v>17</v>
      </c>
      <c r="B13" s="5">
        <v>1</v>
      </c>
    </row>
    <row r="15" spans="1:8" ht="14.1" x14ac:dyDescent="0.3">
      <c r="A15" s="509" t="s">
        <v>6</v>
      </c>
      <c r="B15" s="509"/>
    </row>
    <row r="16" spans="1:8" ht="14.1" x14ac:dyDescent="0.3">
      <c r="A16" s="2" t="s">
        <v>18</v>
      </c>
      <c r="B16" s="5"/>
    </row>
    <row r="17" spans="1:5" ht="14.1" x14ac:dyDescent="0.3">
      <c r="A17" s="3" t="s">
        <v>19</v>
      </c>
      <c r="B17" s="5"/>
    </row>
    <row r="18" spans="1:5" ht="14.1" x14ac:dyDescent="0.3">
      <c r="A18" s="4" t="s">
        <v>20</v>
      </c>
      <c r="B18" s="5"/>
    </row>
    <row r="19" spans="1:5" ht="14.1" x14ac:dyDescent="0.3">
      <c r="A19" s="7" t="s">
        <v>21</v>
      </c>
      <c r="B19" s="5"/>
    </row>
    <row r="23" spans="1:5" ht="15" x14ac:dyDescent="0.25">
      <c r="A23" s="82" t="s">
        <v>193</v>
      </c>
      <c r="B23" s="81"/>
      <c r="C23" s="82" t="s">
        <v>222</v>
      </c>
      <c r="E23" s="82" t="s">
        <v>221</v>
      </c>
    </row>
    <row r="24" spans="1:5" ht="15.75" customHeight="1" x14ac:dyDescent="0.3">
      <c r="A24" s="83" t="s">
        <v>155</v>
      </c>
      <c r="B24" s="80"/>
      <c r="C24" s="83" t="s">
        <v>158</v>
      </c>
      <c r="E24" s="83" t="s">
        <v>141</v>
      </c>
    </row>
    <row r="25" spans="1:5" ht="15.75" customHeight="1" x14ac:dyDescent="0.3">
      <c r="A25" s="83" t="s">
        <v>229</v>
      </c>
      <c r="B25" s="80"/>
      <c r="C25" s="83" t="s">
        <v>223</v>
      </c>
      <c r="E25" s="83" t="s">
        <v>15</v>
      </c>
    </row>
    <row r="26" spans="1:5" ht="15.75" customHeight="1" x14ac:dyDescent="0.2">
      <c r="A26" s="83" t="s">
        <v>226</v>
      </c>
      <c r="B26" s="80"/>
      <c r="E26" s="83" t="s">
        <v>133</v>
      </c>
    </row>
    <row r="27" spans="1:5" ht="15.75" customHeight="1" x14ac:dyDescent="0.3">
      <c r="B27" s="80"/>
    </row>
    <row r="28" spans="1:5" ht="15.75" customHeight="1" x14ac:dyDescent="0.3">
      <c r="B28" s="80"/>
    </row>
    <row r="31" spans="1:5" ht="27.95" x14ac:dyDescent="0.3">
      <c r="A31" s="77" t="s">
        <v>0</v>
      </c>
      <c r="B31" s="77" t="s">
        <v>1</v>
      </c>
      <c r="C31" s="77" t="s">
        <v>195</v>
      </c>
      <c r="E31" s="87" t="s">
        <v>237</v>
      </c>
    </row>
    <row r="32" spans="1:5" ht="24.75" customHeight="1" x14ac:dyDescent="0.2">
      <c r="A32" s="78" t="s">
        <v>53</v>
      </c>
      <c r="B32" s="78" t="s">
        <v>194</v>
      </c>
      <c r="C32" s="78" t="s">
        <v>217</v>
      </c>
      <c r="E32" s="1" t="s">
        <v>238</v>
      </c>
    </row>
    <row r="33" spans="1:7" ht="25.5" x14ac:dyDescent="0.2">
      <c r="A33" s="78" t="s">
        <v>23</v>
      </c>
      <c r="B33" s="78" t="s">
        <v>197</v>
      </c>
      <c r="C33" s="78" t="s">
        <v>218</v>
      </c>
      <c r="E33" s="1" t="s">
        <v>239</v>
      </c>
    </row>
    <row r="34" spans="1:7" ht="38.25" x14ac:dyDescent="0.2">
      <c r="A34" s="78" t="s">
        <v>54</v>
      </c>
      <c r="B34" s="78" t="s">
        <v>27</v>
      </c>
      <c r="C34" s="78" t="s">
        <v>220</v>
      </c>
      <c r="E34" s="1" t="s">
        <v>240</v>
      </c>
    </row>
    <row r="35" spans="1:7" ht="25.5" x14ac:dyDescent="0.2">
      <c r="A35" s="78" t="s">
        <v>52</v>
      </c>
      <c r="B35" s="78" t="s">
        <v>196</v>
      </c>
      <c r="C35" s="78" t="s">
        <v>198</v>
      </c>
      <c r="E35" s="1" t="s">
        <v>241</v>
      </c>
    </row>
    <row r="36" spans="1:7" ht="25.5" x14ac:dyDescent="0.2">
      <c r="A36" s="78" t="s">
        <v>25</v>
      </c>
      <c r="B36" s="78"/>
      <c r="C36" s="78" t="s">
        <v>199</v>
      </c>
      <c r="E36" s="1" t="s">
        <v>242</v>
      </c>
    </row>
    <row r="37" spans="1:7" ht="24" customHeight="1" x14ac:dyDescent="0.2">
      <c r="A37" s="78" t="s">
        <v>24</v>
      </c>
      <c r="B37" s="78"/>
      <c r="C37" s="78" t="s">
        <v>215</v>
      </c>
      <c r="E37" s="1" t="s">
        <v>243</v>
      </c>
    </row>
    <row r="38" spans="1:7" ht="25.5" x14ac:dyDescent="0.2">
      <c r="A38" s="78" t="s">
        <v>22</v>
      </c>
      <c r="B38" s="78"/>
      <c r="C38" s="78" t="s">
        <v>216</v>
      </c>
      <c r="E38" s="1" t="s">
        <v>244</v>
      </c>
    </row>
    <row r="39" spans="1:7" ht="19.5" customHeight="1" x14ac:dyDescent="0.2">
      <c r="A39" s="78" t="s">
        <v>26</v>
      </c>
      <c r="B39" s="78"/>
      <c r="C39" s="78" t="s">
        <v>214</v>
      </c>
      <c r="E39" s="1" t="s">
        <v>245</v>
      </c>
    </row>
    <row r="40" spans="1:7" ht="15.75" customHeight="1" x14ac:dyDescent="0.2">
      <c r="A40" s="78"/>
      <c r="B40" s="78"/>
      <c r="C40" s="78" t="s">
        <v>200</v>
      </c>
      <c r="E40" s="1" t="s">
        <v>246</v>
      </c>
    </row>
    <row r="41" spans="1:7" ht="15.75" customHeight="1" x14ac:dyDescent="0.2">
      <c r="A41" s="78"/>
      <c r="B41" s="78"/>
      <c r="C41" s="78" t="s">
        <v>213</v>
      </c>
      <c r="G41" s="79"/>
    </row>
    <row r="42" spans="1:7" x14ac:dyDescent="0.2">
      <c r="A42" s="78"/>
      <c r="B42" s="78"/>
      <c r="C42" s="78" t="s">
        <v>202</v>
      </c>
      <c r="G42" s="79"/>
    </row>
    <row r="43" spans="1:7" x14ac:dyDescent="0.2">
      <c r="A43" s="78"/>
      <c r="B43" s="78"/>
      <c r="C43" s="78" t="s">
        <v>203</v>
      </c>
    </row>
    <row r="44" spans="1:7" x14ac:dyDescent="0.2">
      <c r="A44" s="78"/>
      <c r="B44" s="78"/>
      <c r="C44" s="78" t="s">
        <v>204</v>
      </c>
    </row>
    <row r="45" spans="1:7" ht="18" customHeight="1" x14ac:dyDescent="0.2">
      <c r="A45" s="78"/>
      <c r="B45" s="78"/>
      <c r="C45" s="78" t="s">
        <v>205</v>
      </c>
    </row>
    <row r="46" spans="1:7" ht="25.5" customHeight="1" x14ac:dyDescent="0.2">
      <c r="A46" s="78"/>
      <c r="B46" s="78"/>
      <c r="C46" s="78" t="s">
        <v>206</v>
      </c>
    </row>
    <row r="47" spans="1:7" ht="15.75" customHeight="1" x14ac:dyDescent="0.2">
      <c r="A47" s="78"/>
      <c r="B47" s="78"/>
      <c r="C47" s="78" t="s">
        <v>207</v>
      </c>
    </row>
    <row r="48" spans="1:7" x14ac:dyDescent="0.2">
      <c r="A48" s="78"/>
      <c r="B48" s="78"/>
      <c r="C48" s="78" t="s">
        <v>208</v>
      </c>
    </row>
    <row r="49" spans="1:3" ht="15" customHeight="1" x14ac:dyDescent="0.2">
      <c r="A49" s="78"/>
      <c r="B49" s="78"/>
      <c r="C49" s="78" t="s">
        <v>209</v>
      </c>
    </row>
    <row r="50" spans="1:3" x14ac:dyDescent="0.2">
      <c r="A50" s="78"/>
      <c r="B50" s="78"/>
      <c r="C50" s="78" t="s">
        <v>210</v>
      </c>
    </row>
    <row r="51" spans="1:3" x14ac:dyDescent="0.2">
      <c r="A51" s="78"/>
      <c r="B51" s="78"/>
      <c r="C51" s="78" t="s">
        <v>211</v>
      </c>
    </row>
    <row r="52" spans="1:3" x14ac:dyDescent="0.2">
      <c r="A52" s="78"/>
      <c r="B52" s="78"/>
      <c r="C52" s="78" t="s">
        <v>227</v>
      </c>
    </row>
    <row r="53" spans="1:3" x14ac:dyDescent="0.2">
      <c r="A53" s="78"/>
      <c r="B53" s="78"/>
      <c r="C53" s="78" t="s">
        <v>212</v>
      </c>
    </row>
    <row r="54" spans="1:3" x14ac:dyDescent="0.2">
      <c r="A54" s="78"/>
      <c r="B54" s="78"/>
      <c r="C54" s="78" t="s">
        <v>219</v>
      </c>
    </row>
    <row r="55" spans="1:3" x14ac:dyDescent="0.2">
      <c r="A55" s="78"/>
      <c r="B55" s="78"/>
      <c r="C55" s="78" t="s">
        <v>201</v>
      </c>
    </row>
    <row r="56" spans="1:3" x14ac:dyDescent="0.2">
      <c r="A56" s="78"/>
      <c r="B56" s="78"/>
      <c r="C56" s="78" t="s">
        <v>156</v>
      </c>
    </row>
  </sheetData>
  <mergeCells count="3">
    <mergeCell ref="A1:B1"/>
    <mergeCell ref="A8:B8"/>
    <mergeCell ref="A15:B1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51"/>
  <sheetViews>
    <sheetView zoomScale="80" zoomScaleNormal="80" workbookViewId="0"/>
  </sheetViews>
  <sheetFormatPr baseColWidth="10" defaultColWidth="11.42578125" defaultRowHeight="12.75" x14ac:dyDescent="0.25"/>
  <cols>
    <col min="1" max="1" width="1.85546875" style="8" customWidth="1"/>
    <col min="2" max="2" width="15.42578125" style="8" customWidth="1"/>
    <col min="3" max="4" width="13.140625" style="8" customWidth="1"/>
    <col min="5" max="9" width="12.42578125" style="8" customWidth="1"/>
    <col min="10" max="10" width="14.42578125" style="8" customWidth="1"/>
    <col min="11" max="11" width="16.42578125" style="8" customWidth="1"/>
    <col min="12" max="12" width="11.42578125" style="8" customWidth="1"/>
    <col min="13" max="13" width="16.42578125" style="8" customWidth="1"/>
    <col min="14" max="14" width="13.7109375" style="8" customWidth="1"/>
    <col min="15" max="15" width="12.42578125" style="8" customWidth="1"/>
    <col min="16" max="16" width="13.28515625" style="8" customWidth="1"/>
    <col min="17" max="17" width="15.7109375" style="8" customWidth="1"/>
    <col min="18" max="16384" width="11.42578125" style="8"/>
  </cols>
  <sheetData>
    <row r="2" spans="2:17" ht="22.5" customHeight="1" x14ac:dyDescent="0.25">
      <c r="B2" s="530"/>
      <c r="C2" s="516" t="s">
        <v>600</v>
      </c>
      <c r="D2" s="516"/>
      <c r="E2" s="516"/>
      <c r="F2" s="516"/>
      <c r="G2" s="516"/>
      <c r="H2" s="516"/>
      <c r="I2" s="516"/>
      <c r="J2" s="516"/>
      <c r="K2" s="516"/>
      <c r="L2" s="516"/>
      <c r="M2" s="516"/>
      <c r="N2" s="516"/>
      <c r="O2" s="516"/>
      <c r="P2" s="516"/>
      <c r="Q2" s="516"/>
    </row>
    <row r="3" spans="2:17" ht="22.5" customHeight="1" x14ac:dyDescent="0.25">
      <c r="B3" s="531"/>
      <c r="C3" s="516" t="s">
        <v>673</v>
      </c>
      <c r="D3" s="516"/>
      <c r="E3" s="516"/>
      <c r="F3" s="516"/>
      <c r="G3" s="516"/>
      <c r="H3" s="516"/>
      <c r="I3" s="516"/>
      <c r="J3" s="516"/>
      <c r="K3" s="516"/>
      <c r="L3" s="516"/>
      <c r="M3" s="516"/>
      <c r="N3" s="516"/>
      <c r="O3" s="516"/>
      <c r="P3" s="516"/>
      <c r="Q3" s="516"/>
    </row>
    <row r="5" spans="2:17" x14ac:dyDescent="0.25">
      <c r="B5" s="535" t="s">
        <v>647</v>
      </c>
      <c r="C5" s="521"/>
      <c r="D5" s="537" t="s">
        <v>634</v>
      </c>
      <c r="E5" s="537"/>
      <c r="F5" s="537"/>
      <c r="G5" s="537"/>
      <c r="H5" s="536" t="s">
        <v>648</v>
      </c>
      <c r="I5" s="536"/>
      <c r="J5" s="536"/>
      <c r="K5" s="537" t="s">
        <v>634</v>
      </c>
      <c r="L5" s="537"/>
      <c r="M5" s="537"/>
    </row>
    <row r="6" spans="2:17" s="177" customFormat="1" ht="51.75" customHeight="1" x14ac:dyDescent="0.25">
      <c r="B6" s="180" t="s">
        <v>649</v>
      </c>
      <c r="C6" s="515"/>
      <c r="D6" s="515"/>
      <c r="E6" s="515"/>
      <c r="F6" s="515"/>
      <c r="G6" s="515"/>
      <c r="H6" s="198" t="s">
        <v>603</v>
      </c>
      <c r="I6" s="515"/>
      <c r="J6" s="515"/>
      <c r="K6" s="515"/>
      <c r="L6" s="515"/>
      <c r="M6" s="198" t="s">
        <v>602</v>
      </c>
      <c r="N6" s="516"/>
      <c r="O6" s="516"/>
      <c r="P6" s="516"/>
      <c r="Q6" s="516"/>
    </row>
    <row r="7" spans="2:17" ht="15.75" customHeight="1" x14ac:dyDescent="0.25">
      <c r="B7" s="519" t="s">
        <v>650</v>
      </c>
      <c r="C7" s="520"/>
      <c r="D7" s="528"/>
      <c r="E7" s="528"/>
      <c r="F7" s="528"/>
      <c r="G7" s="528"/>
      <c r="H7" s="528"/>
      <c r="I7" s="528"/>
      <c r="J7" s="528"/>
      <c r="K7" s="528"/>
      <c r="L7" s="528"/>
      <c r="M7" s="529" t="s">
        <v>660</v>
      </c>
      <c r="N7" s="529"/>
      <c r="O7" s="517"/>
      <c r="P7" s="517"/>
      <c r="Q7" s="511"/>
    </row>
    <row r="8" spans="2:17" ht="15.75" customHeight="1" x14ac:dyDescent="0.25">
      <c r="B8" s="522"/>
      <c r="C8" s="523"/>
      <c r="D8" s="528"/>
      <c r="E8" s="528"/>
      <c r="F8" s="528"/>
      <c r="G8" s="528"/>
      <c r="H8" s="528"/>
      <c r="I8" s="528"/>
      <c r="J8" s="528"/>
      <c r="K8" s="528"/>
      <c r="L8" s="528"/>
      <c r="M8" s="529"/>
      <c r="N8" s="529"/>
      <c r="O8" s="517"/>
      <c r="P8" s="517"/>
      <c r="Q8" s="511"/>
    </row>
    <row r="9" spans="2:17" ht="15.75" customHeight="1" x14ac:dyDescent="0.25">
      <c r="B9" s="525"/>
      <c r="C9" s="526"/>
      <c r="D9" s="528"/>
      <c r="E9" s="528"/>
      <c r="F9" s="528"/>
      <c r="G9" s="528"/>
      <c r="H9" s="528"/>
      <c r="I9" s="528"/>
      <c r="J9" s="528"/>
      <c r="K9" s="528"/>
      <c r="L9" s="528"/>
      <c r="M9" s="529"/>
      <c r="N9" s="529"/>
      <c r="O9" s="517"/>
      <c r="P9" s="517"/>
      <c r="Q9" s="511"/>
    </row>
    <row r="10" spans="2:17" ht="15.75" customHeight="1" x14ac:dyDescent="0.25">
      <c r="B10" s="532" t="s">
        <v>651</v>
      </c>
      <c r="C10" s="533"/>
      <c r="D10" s="533"/>
      <c r="E10" s="533"/>
      <c r="F10" s="533"/>
      <c r="G10" s="533"/>
      <c r="H10" s="533"/>
      <c r="I10" s="533"/>
      <c r="J10" s="533"/>
      <c r="K10" s="533"/>
      <c r="L10" s="533"/>
      <c r="M10" s="533"/>
      <c r="N10" s="533"/>
      <c r="O10" s="533"/>
      <c r="P10" s="533"/>
      <c r="Q10" s="534"/>
    </row>
    <row r="11" spans="2:17" ht="15.75" customHeight="1" x14ac:dyDescent="0.25">
      <c r="B11" s="529" t="s">
        <v>639</v>
      </c>
      <c r="C11" s="529"/>
      <c r="D11" s="510"/>
      <c r="E11" s="517"/>
      <c r="F11" s="517"/>
      <c r="G11" s="517"/>
      <c r="H11" s="517"/>
      <c r="I11" s="517"/>
      <c r="J11" s="517"/>
      <c r="K11" s="517"/>
      <c r="L11" s="517"/>
      <c r="M11" s="517"/>
      <c r="N11" s="517"/>
      <c r="O11" s="517"/>
      <c r="P11" s="517"/>
      <c r="Q11" s="511"/>
    </row>
    <row r="12" spans="2:17" ht="15.75" customHeight="1" x14ac:dyDescent="0.25">
      <c r="B12" s="529" t="s">
        <v>640</v>
      </c>
      <c r="C12" s="529"/>
      <c r="D12" s="510"/>
      <c r="E12" s="517"/>
      <c r="F12" s="517"/>
      <c r="G12" s="517"/>
      <c r="H12" s="517"/>
      <c r="I12" s="517"/>
      <c r="J12" s="517"/>
      <c r="K12" s="517"/>
      <c r="L12" s="517"/>
      <c r="M12" s="517"/>
      <c r="N12" s="517"/>
      <c r="O12" s="517"/>
      <c r="P12" s="517"/>
      <c r="Q12" s="511"/>
    </row>
    <row r="13" spans="2:17" ht="15.75" customHeight="1" x14ac:dyDescent="0.25">
      <c r="B13" s="529" t="s">
        <v>641</v>
      </c>
      <c r="C13" s="529"/>
      <c r="D13" s="510"/>
      <c r="E13" s="517"/>
      <c r="F13" s="517"/>
      <c r="G13" s="517"/>
      <c r="H13" s="517"/>
      <c r="I13" s="517"/>
      <c r="J13" s="517"/>
      <c r="K13" s="517"/>
      <c r="L13" s="517"/>
      <c r="M13" s="517"/>
      <c r="N13" s="517"/>
      <c r="O13" s="517"/>
      <c r="P13" s="517"/>
      <c r="Q13" s="511"/>
    </row>
    <row r="14" spans="2:17" ht="15.75" customHeight="1" x14ac:dyDescent="0.25">
      <c r="B14" s="529" t="s">
        <v>642</v>
      </c>
      <c r="C14" s="529"/>
      <c r="D14" s="510"/>
      <c r="E14" s="517"/>
      <c r="F14" s="517"/>
      <c r="G14" s="517"/>
      <c r="H14" s="517"/>
      <c r="I14" s="517"/>
      <c r="J14" s="517"/>
      <c r="K14" s="517"/>
      <c r="L14" s="517"/>
      <c r="M14" s="517"/>
      <c r="N14" s="517"/>
      <c r="O14" s="517"/>
      <c r="P14" s="517"/>
      <c r="Q14" s="511"/>
    </row>
    <row r="15" spans="2:17" ht="15.75" customHeight="1" x14ac:dyDescent="0.25">
      <c r="B15" s="529" t="s">
        <v>643</v>
      </c>
      <c r="C15" s="529"/>
      <c r="D15" s="510"/>
      <c r="E15" s="517"/>
      <c r="F15" s="517"/>
      <c r="G15" s="517"/>
      <c r="H15" s="517"/>
      <c r="I15" s="517"/>
      <c r="J15" s="517"/>
      <c r="K15" s="517"/>
      <c r="L15" s="517"/>
      <c r="M15" s="517"/>
      <c r="N15" s="517"/>
      <c r="O15" s="517"/>
      <c r="P15" s="517"/>
      <c r="Q15" s="511"/>
    </row>
    <row r="16" spans="2:17" ht="15.75" customHeight="1" x14ac:dyDescent="0.25">
      <c r="B16" s="529" t="s">
        <v>697</v>
      </c>
      <c r="C16" s="529"/>
      <c r="D16" s="510"/>
      <c r="E16" s="517"/>
      <c r="F16" s="517"/>
      <c r="G16" s="517"/>
      <c r="H16" s="517"/>
      <c r="I16" s="517"/>
      <c r="J16" s="517"/>
      <c r="K16" s="517" t="s">
        <v>697</v>
      </c>
      <c r="L16" s="517"/>
      <c r="M16" s="517"/>
      <c r="N16" s="517"/>
      <c r="O16" s="517"/>
      <c r="P16" s="517"/>
      <c r="Q16" s="511"/>
    </row>
    <row r="17" spans="2:17" ht="15.75" customHeight="1" x14ac:dyDescent="0.25">
      <c r="B17" s="529"/>
      <c r="C17" s="529"/>
      <c r="D17" s="510"/>
      <c r="E17" s="517"/>
      <c r="F17" s="517"/>
      <c r="G17" s="517"/>
      <c r="H17" s="517"/>
      <c r="I17" s="517"/>
      <c r="J17" s="517"/>
      <c r="K17" s="517"/>
      <c r="L17" s="517"/>
      <c r="M17" s="517"/>
      <c r="N17" s="517"/>
      <c r="O17" s="517"/>
      <c r="P17" s="517"/>
      <c r="Q17" s="511"/>
    </row>
    <row r="18" spans="2:17" ht="15.75" customHeight="1" x14ac:dyDescent="0.25">
      <c r="B18" s="529"/>
      <c r="C18" s="529"/>
      <c r="D18" s="510"/>
      <c r="E18" s="517"/>
      <c r="F18" s="517"/>
      <c r="G18" s="517"/>
      <c r="H18" s="517"/>
      <c r="I18" s="517"/>
      <c r="J18" s="517"/>
      <c r="K18" s="517"/>
      <c r="L18" s="517"/>
      <c r="M18" s="517"/>
      <c r="N18" s="517"/>
      <c r="O18" s="517"/>
      <c r="P18" s="517"/>
      <c r="Q18" s="511"/>
    </row>
    <row r="19" spans="2:17" ht="15.75" customHeight="1" x14ac:dyDescent="0.25">
      <c r="B19" s="529" t="s">
        <v>698</v>
      </c>
      <c r="C19" s="529"/>
      <c r="D19" s="510"/>
      <c r="E19" s="517"/>
      <c r="F19" s="517"/>
      <c r="G19" s="517"/>
      <c r="H19" s="517"/>
      <c r="I19" s="517"/>
      <c r="J19" s="517"/>
      <c r="K19" s="517" t="s">
        <v>698</v>
      </c>
      <c r="L19" s="517"/>
      <c r="M19" s="517"/>
      <c r="N19" s="517"/>
      <c r="O19" s="517"/>
      <c r="P19" s="517"/>
      <c r="Q19" s="511"/>
    </row>
    <row r="20" spans="2:17" ht="15.75" customHeight="1" x14ac:dyDescent="0.25">
      <c r="B20" s="529"/>
      <c r="C20" s="529"/>
      <c r="D20" s="510"/>
      <c r="E20" s="517"/>
      <c r="F20" s="517"/>
      <c r="G20" s="517"/>
      <c r="H20" s="517"/>
      <c r="I20" s="517"/>
      <c r="J20" s="517"/>
      <c r="K20" s="517"/>
      <c r="L20" s="517"/>
      <c r="M20" s="517"/>
      <c r="N20" s="517"/>
      <c r="O20" s="517"/>
      <c r="P20" s="517"/>
      <c r="Q20" s="511"/>
    </row>
    <row r="21" spans="2:17" ht="15.75" customHeight="1" x14ac:dyDescent="0.25">
      <c r="B21" s="529"/>
      <c r="C21" s="529"/>
      <c r="D21" s="510"/>
      <c r="E21" s="517"/>
      <c r="F21" s="517"/>
      <c r="G21" s="517"/>
      <c r="H21" s="517"/>
      <c r="I21" s="517"/>
      <c r="J21" s="517"/>
      <c r="K21" s="517"/>
      <c r="L21" s="517"/>
      <c r="M21" s="517"/>
      <c r="N21" s="517"/>
      <c r="O21" s="517"/>
      <c r="P21" s="517"/>
      <c r="Q21" s="511"/>
    </row>
    <row r="22" spans="2:17" ht="15.75" customHeight="1" x14ac:dyDescent="0.25">
      <c r="B22" s="519" t="s">
        <v>635</v>
      </c>
      <c r="C22" s="520"/>
      <c r="D22" s="528"/>
      <c r="E22" s="528"/>
      <c r="F22" s="528"/>
      <c r="G22" s="528"/>
      <c r="H22" s="528"/>
      <c r="I22" s="528"/>
      <c r="J22" s="528"/>
      <c r="K22" s="528"/>
      <c r="L22" s="528"/>
      <c r="M22" s="528"/>
      <c r="N22" s="528"/>
      <c r="O22" s="528"/>
      <c r="P22" s="528"/>
      <c r="Q22" s="528"/>
    </row>
    <row r="23" spans="2:17" ht="15.75" customHeight="1" x14ac:dyDescent="0.25">
      <c r="B23" s="522"/>
      <c r="C23" s="523"/>
      <c r="D23" s="528"/>
      <c r="E23" s="528"/>
      <c r="F23" s="528"/>
      <c r="G23" s="528"/>
      <c r="H23" s="528"/>
      <c r="I23" s="528"/>
      <c r="J23" s="528"/>
      <c r="K23" s="528"/>
      <c r="L23" s="528"/>
      <c r="M23" s="528"/>
      <c r="N23" s="528"/>
      <c r="O23" s="528"/>
      <c r="P23" s="528"/>
      <c r="Q23" s="528"/>
    </row>
    <row r="24" spans="2:17" ht="15.75" customHeight="1" x14ac:dyDescent="0.25">
      <c r="B24" s="525"/>
      <c r="C24" s="526"/>
      <c r="D24" s="528"/>
      <c r="E24" s="528"/>
      <c r="F24" s="528"/>
      <c r="G24" s="528"/>
      <c r="H24" s="528"/>
      <c r="I24" s="528"/>
      <c r="J24" s="528"/>
      <c r="K24" s="528"/>
      <c r="L24" s="528"/>
      <c r="M24" s="528"/>
      <c r="N24" s="528"/>
      <c r="O24" s="528"/>
      <c r="P24" s="528"/>
      <c r="Q24" s="528"/>
    </row>
    <row r="25" spans="2:17" ht="15.75" customHeight="1" x14ac:dyDescent="0.25">
      <c r="B25" s="519" t="s">
        <v>805</v>
      </c>
      <c r="C25" s="520"/>
      <c r="D25" s="202"/>
      <c r="E25" s="200"/>
      <c r="F25" s="200"/>
      <c r="G25" s="200"/>
      <c r="H25" s="200"/>
      <c r="I25" s="200"/>
      <c r="J25" s="200"/>
      <c r="K25" s="200"/>
      <c r="L25" s="200"/>
      <c r="M25" s="512" t="s">
        <v>638</v>
      </c>
      <c r="N25" s="510"/>
      <c r="O25" s="511"/>
      <c r="P25" s="512" t="s">
        <v>261</v>
      </c>
      <c r="Q25" s="201"/>
    </row>
    <row r="26" spans="2:17" ht="15.75" customHeight="1" x14ac:dyDescent="0.25">
      <c r="B26" s="522"/>
      <c r="C26" s="523"/>
      <c r="D26" s="202"/>
      <c r="E26" s="200"/>
      <c r="F26" s="200"/>
      <c r="G26" s="200"/>
      <c r="H26" s="200"/>
      <c r="I26" s="200"/>
      <c r="J26" s="200"/>
      <c r="K26" s="200"/>
      <c r="L26" s="200"/>
      <c r="M26" s="513"/>
      <c r="N26" s="510"/>
      <c r="O26" s="511"/>
      <c r="P26" s="513"/>
      <c r="Q26" s="201"/>
    </row>
    <row r="27" spans="2:17" ht="15.75" customHeight="1" x14ac:dyDescent="0.25">
      <c r="B27" s="525"/>
      <c r="C27" s="526"/>
      <c r="D27" s="202"/>
      <c r="E27" s="200"/>
      <c r="F27" s="200"/>
      <c r="G27" s="200"/>
      <c r="H27" s="200"/>
      <c r="I27" s="200"/>
      <c r="J27" s="200"/>
      <c r="K27" s="200"/>
      <c r="L27" s="200"/>
      <c r="M27" s="514"/>
      <c r="N27" s="510"/>
      <c r="O27" s="511"/>
      <c r="P27" s="514"/>
      <c r="Q27" s="201"/>
    </row>
    <row r="28" spans="2:17" ht="15.75" customHeight="1" x14ac:dyDescent="0.25">
      <c r="B28" s="519" t="s">
        <v>646</v>
      </c>
      <c r="C28" s="521"/>
      <c r="D28" s="510"/>
      <c r="E28" s="517"/>
      <c r="F28" s="517"/>
      <c r="G28" s="517"/>
      <c r="H28" s="517"/>
      <c r="I28" s="517"/>
      <c r="J28" s="517"/>
      <c r="K28" s="517"/>
      <c r="L28" s="511"/>
      <c r="M28" s="516" t="s">
        <v>638</v>
      </c>
      <c r="N28" s="528"/>
      <c r="O28" s="528"/>
      <c r="P28" s="516" t="s">
        <v>261</v>
      </c>
      <c r="Q28" s="193"/>
    </row>
    <row r="29" spans="2:17" ht="15.75" customHeight="1" x14ac:dyDescent="0.25">
      <c r="B29" s="522"/>
      <c r="C29" s="524"/>
      <c r="D29" s="510"/>
      <c r="E29" s="517"/>
      <c r="F29" s="517"/>
      <c r="G29" s="517"/>
      <c r="H29" s="517"/>
      <c r="I29" s="517"/>
      <c r="J29" s="517"/>
      <c r="K29" s="517"/>
      <c r="L29" s="511"/>
      <c r="M29" s="516"/>
      <c r="N29" s="528"/>
      <c r="O29" s="528"/>
      <c r="P29" s="516"/>
      <c r="Q29" s="193"/>
    </row>
    <row r="30" spans="2:17" ht="15.75" customHeight="1" x14ac:dyDescent="0.25">
      <c r="B30" s="525"/>
      <c r="C30" s="527"/>
      <c r="D30" s="510"/>
      <c r="E30" s="517"/>
      <c r="F30" s="517"/>
      <c r="G30" s="517"/>
      <c r="H30" s="517"/>
      <c r="I30" s="517"/>
      <c r="J30" s="517"/>
      <c r="K30" s="517"/>
      <c r="L30" s="511"/>
      <c r="M30" s="516"/>
      <c r="N30" s="528"/>
      <c r="O30" s="528"/>
      <c r="P30" s="516"/>
      <c r="Q30" s="193"/>
    </row>
    <row r="31" spans="2:17" ht="12.75" customHeight="1" x14ac:dyDescent="0.25">
      <c r="B31" s="519" t="s">
        <v>806</v>
      </c>
      <c r="C31" s="520"/>
      <c r="D31" s="521"/>
      <c r="E31" s="438"/>
      <c r="F31" s="438"/>
      <c r="G31" s="438"/>
      <c r="H31" s="438"/>
      <c r="I31" s="438"/>
      <c r="J31" s="438"/>
    </row>
    <row r="32" spans="2:17" ht="12.75" customHeight="1" x14ac:dyDescent="0.25">
      <c r="B32" s="522"/>
      <c r="C32" s="523"/>
      <c r="D32" s="524"/>
      <c r="E32" s="515"/>
      <c r="F32" s="515"/>
      <c r="G32" s="515"/>
      <c r="H32" s="515"/>
      <c r="I32" s="515"/>
      <c r="J32" s="515"/>
    </row>
    <row r="33" spans="2:10" ht="12.75" customHeight="1" x14ac:dyDescent="0.25">
      <c r="B33" s="522"/>
      <c r="C33" s="523"/>
      <c r="D33" s="524"/>
      <c r="E33" s="515"/>
      <c r="F33" s="515"/>
      <c r="G33" s="515"/>
      <c r="H33" s="515"/>
      <c r="I33" s="515"/>
      <c r="J33" s="515"/>
    </row>
    <row r="34" spans="2:10" x14ac:dyDescent="0.25">
      <c r="B34" s="522"/>
      <c r="C34" s="523"/>
      <c r="D34" s="524"/>
      <c r="E34" s="518"/>
      <c r="F34" s="518"/>
      <c r="G34" s="518"/>
      <c r="H34" s="518"/>
      <c r="I34" s="518"/>
      <c r="J34" s="518"/>
    </row>
    <row r="35" spans="2:10" x14ac:dyDescent="0.25">
      <c r="B35" s="525"/>
      <c r="C35" s="526"/>
      <c r="D35" s="527"/>
      <c r="E35" s="518"/>
      <c r="F35" s="518"/>
      <c r="G35" s="518"/>
      <c r="H35" s="518"/>
      <c r="I35" s="518"/>
      <c r="J35" s="518"/>
    </row>
    <row r="51" spans="5:5" x14ac:dyDescent="0.25">
      <c r="E51" s="8" t="s">
        <v>644</v>
      </c>
    </row>
  </sheetData>
  <mergeCells count="62">
    <mergeCell ref="D28:L28"/>
    <mergeCell ref="D29:L29"/>
    <mergeCell ref="D30:L30"/>
    <mergeCell ref="D24:Q24"/>
    <mergeCell ref="C2:Q2"/>
    <mergeCell ref="C3:Q3"/>
    <mergeCell ref="B25:C27"/>
    <mergeCell ref="D23:Q23"/>
    <mergeCell ref="B28:C30"/>
    <mergeCell ref="K5:M5"/>
    <mergeCell ref="D5:G5"/>
    <mergeCell ref="D18:Q18"/>
    <mergeCell ref="D19:Q19"/>
    <mergeCell ref="D20:Q20"/>
    <mergeCell ref="D21:Q21"/>
    <mergeCell ref="M25:M27"/>
    <mergeCell ref="B2:B3"/>
    <mergeCell ref="B16:C18"/>
    <mergeCell ref="B19:C21"/>
    <mergeCell ref="B15:C15"/>
    <mergeCell ref="D11:Q11"/>
    <mergeCell ref="D12:Q12"/>
    <mergeCell ref="D13:Q13"/>
    <mergeCell ref="D14:Q14"/>
    <mergeCell ref="D15:Q15"/>
    <mergeCell ref="B10:Q10"/>
    <mergeCell ref="B11:C11"/>
    <mergeCell ref="B12:C12"/>
    <mergeCell ref="B13:C13"/>
    <mergeCell ref="B14:C14"/>
    <mergeCell ref="B5:C5"/>
    <mergeCell ref="H5:J5"/>
    <mergeCell ref="B31:D35"/>
    <mergeCell ref="O7:Q7"/>
    <mergeCell ref="O8:Q8"/>
    <mergeCell ref="O9:Q9"/>
    <mergeCell ref="D7:L7"/>
    <mergeCell ref="D8:L8"/>
    <mergeCell ref="D9:L9"/>
    <mergeCell ref="M7:N9"/>
    <mergeCell ref="N28:O28"/>
    <mergeCell ref="P28:P30"/>
    <mergeCell ref="N29:O29"/>
    <mergeCell ref="N30:O30"/>
    <mergeCell ref="M28:M30"/>
    <mergeCell ref="B7:C9"/>
    <mergeCell ref="B22:C24"/>
    <mergeCell ref="D22:Q22"/>
    <mergeCell ref="E31:J31"/>
    <mergeCell ref="E32:J32"/>
    <mergeCell ref="E33:J33"/>
    <mergeCell ref="E34:J34"/>
    <mergeCell ref="E35:J35"/>
    <mergeCell ref="N25:O25"/>
    <mergeCell ref="N26:O26"/>
    <mergeCell ref="N27:O27"/>
    <mergeCell ref="P25:P27"/>
    <mergeCell ref="C6:G6"/>
    <mergeCell ref="I6:L6"/>
    <mergeCell ref="N6:Q6"/>
    <mergeCell ref="D16:Q16"/>
    <mergeCell ref="D17:Q17"/>
  </mergeCells>
  <pageMargins left="0.7" right="0.7" top="0.75" bottom="0.75" header="0.3" footer="0.3"/>
  <drawing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Datos!$B$3:$B$9</xm:f>
          </x14:formula1>
          <xm:sqref>C6</xm:sqref>
        </x14:dataValidation>
        <x14:dataValidation type="list" allowBlank="1" showInputMessage="1" showErrorMessage="1">
          <x14:formula1>
            <xm:f>Datos!$D$3:$D$29</xm:f>
          </x14:formula1>
          <xm:sqref>I6:L6</xm:sqref>
        </x14:dataValidation>
        <x14:dataValidation type="list" allowBlank="1" showInputMessage="1" showErrorMessage="1">
          <x14:formula1>
            <xm:f>Datos!$B$18:$B$26</xm:f>
          </x14:formula1>
          <xm:sqref>N6:Q6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38"/>
  <sheetViews>
    <sheetView zoomScale="80" zoomScaleNormal="80" workbookViewId="0">
      <selection activeCell="B2" sqref="B2"/>
    </sheetView>
  </sheetViews>
  <sheetFormatPr baseColWidth="10" defaultColWidth="11.42578125" defaultRowHeight="15" x14ac:dyDescent="0.25"/>
  <cols>
    <col min="1" max="1" width="2.85546875" style="23" customWidth="1"/>
    <col min="2" max="2" width="39.28515625" style="23" customWidth="1"/>
    <col min="3" max="3" width="3.7109375" style="23" customWidth="1"/>
    <col min="4" max="4" width="35.85546875" style="23" customWidth="1"/>
    <col min="5" max="5" width="3.7109375" style="23" customWidth="1"/>
    <col min="6" max="6" width="3.42578125" style="23" bestFit="1" customWidth="1"/>
    <col min="7" max="7" width="18.42578125" style="23" customWidth="1"/>
    <col min="8" max="8" width="9" style="23" bestFit="1" customWidth="1"/>
    <col min="9" max="9" width="3.7109375" style="195" customWidth="1"/>
    <col min="10" max="10" width="11.42578125" style="23"/>
    <col min="11" max="11" width="19.140625" style="23" customWidth="1"/>
    <col min="12" max="16384" width="11.42578125" style="23"/>
  </cols>
  <sheetData>
    <row r="2" spans="2:13" ht="43.5" x14ac:dyDescent="0.35">
      <c r="B2" s="179" t="s">
        <v>622</v>
      </c>
      <c r="D2" s="179" t="s">
        <v>601</v>
      </c>
      <c r="F2" s="186" t="s">
        <v>653</v>
      </c>
      <c r="G2" s="179" t="s">
        <v>654</v>
      </c>
      <c r="H2" s="179" t="s">
        <v>655</v>
      </c>
      <c r="J2" s="197" t="s">
        <v>674</v>
      </c>
      <c r="K2" s="197" t="s">
        <v>675</v>
      </c>
      <c r="L2" s="197" t="s">
        <v>676</v>
      </c>
      <c r="M2" s="197" t="s">
        <v>677</v>
      </c>
    </row>
    <row r="3" spans="2:13" x14ac:dyDescent="0.25">
      <c r="B3" s="178" t="s">
        <v>626</v>
      </c>
      <c r="D3" s="46" t="s">
        <v>156</v>
      </c>
      <c r="F3" s="21">
        <v>1</v>
      </c>
      <c r="G3" s="181" t="s">
        <v>656</v>
      </c>
      <c r="H3" s="21">
        <v>1</v>
      </c>
      <c r="J3" s="196" t="s">
        <v>19</v>
      </c>
      <c r="K3" s="196" t="s">
        <v>678</v>
      </c>
      <c r="L3" s="196" t="s">
        <v>679</v>
      </c>
      <c r="M3" s="196" t="s">
        <v>33</v>
      </c>
    </row>
    <row r="4" spans="2:13" ht="30" x14ac:dyDescent="0.25">
      <c r="B4" s="178" t="s">
        <v>604</v>
      </c>
      <c r="D4" s="46" t="s">
        <v>605</v>
      </c>
      <c r="F4" s="21">
        <v>2</v>
      </c>
      <c r="G4" s="181" t="s">
        <v>688</v>
      </c>
      <c r="H4" s="21">
        <v>2</v>
      </c>
      <c r="J4" s="196" t="s">
        <v>680</v>
      </c>
      <c r="K4" s="196" t="s">
        <v>681</v>
      </c>
      <c r="L4" s="196" t="s">
        <v>682</v>
      </c>
      <c r="M4" s="196" t="s">
        <v>599</v>
      </c>
    </row>
    <row r="5" spans="2:13" ht="30" x14ac:dyDescent="0.25">
      <c r="B5" s="178" t="s">
        <v>627</v>
      </c>
      <c r="D5" s="46" t="s">
        <v>606</v>
      </c>
      <c r="F5" s="21">
        <v>3</v>
      </c>
      <c r="G5" s="182" t="s">
        <v>657</v>
      </c>
      <c r="H5" s="21">
        <v>3</v>
      </c>
      <c r="J5" s="196" t="s">
        <v>21</v>
      </c>
      <c r="K5" s="196"/>
      <c r="L5" s="196"/>
      <c r="M5" s="196"/>
    </row>
    <row r="6" spans="2:13" ht="30" x14ac:dyDescent="0.25">
      <c r="B6" s="178" t="s">
        <v>628</v>
      </c>
      <c r="D6" s="46" t="s">
        <v>607</v>
      </c>
      <c r="F6" s="21">
        <v>4</v>
      </c>
      <c r="G6" s="182" t="s">
        <v>689</v>
      </c>
      <c r="H6" s="21">
        <v>4</v>
      </c>
      <c r="J6" s="196" t="s">
        <v>683</v>
      </c>
      <c r="K6" s="196"/>
      <c r="L6" s="196"/>
      <c r="M6" s="196"/>
    </row>
    <row r="7" spans="2:13" ht="30" x14ac:dyDescent="0.25">
      <c r="B7" s="178" t="s">
        <v>629</v>
      </c>
      <c r="D7" s="46" t="s">
        <v>608</v>
      </c>
      <c r="F7" s="183">
        <v>5</v>
      </c>
      <c r="G7" s="184" t="s">
        <v>658</v>
      </c>
      <c r="H7" s="21">
        <v>5</v>
      </c>
    </row>
    <row r="8" spans="2:13" ht="30" x14ac:dyDescent="0.25">
      <c r="B8" s="178" t="s">
        <v>630</v>
      </c>
      <c r="D8" s="46" t="s">
        <v>609</v>
      </c>
      <c r="F8" s="183">
        <v>6</v>
      </c>
      <c r="G8" s="185" t="s">
        <v>659</v>
      </c>
      <c r="H8" s="183">
        <v>6</v>
      </c>
    </row>
    <row r="9" spans="2:13" x14ac:dyDescent="0.25">
      <c r="B9" s="178" t="s">
        <v>631</v>
      </c>
      <c r="D9" s="46" t="s">
        <v>610</v>
      </c>
    </row>
    <row r="10" spans="2:13" x14ac:dyDescent="0.25">
      <c r="D10" s="46" t="s">
        <v>212</v>
      </c>
    </row>
    <row r="11" spans="2:13" ht="14.45" x14ac:dyDescent="0.35">
      <c r="B11" s="197" t="s">
        <v>684</v>
      </c>
      <c r="D11" s="46" t="s">
        <v>611</v>
      </c>
    </row>
    <row r="12" spans="2:13" ht="30" x14ac:dyDescent="0.25">
      <c r="B12" s="178" t="s">
        <v>194</v>
      </c>
      <c r="D12" s="46" t="s">
        <v>612</v>
      </c>
    </row>
    <row r="13" spans="2:13" ht="14.45" x14ac:dyDescent="0.35">
      <c r="B13" s="178" t="s">
        <v>197</v>
      </c>
      <c r="D13" s="46" t="s">
        <v>219</v>
      </c>
    </row>
    <row r="14" spans="2:13" ht="14.45" x14ac:dyDescent="0.35">
      <c r="B14" s="178" t="s">
        <v>27</v>
      </c>
      <c r="D14" s="46" t="s">
        <v>613</v>
      </c>
    </row>
    <row r="15" spans="2:13" x14ac:dyDescent="0.25">
      <c r="B15" s="178" t="s">
        <v>196</v>
      </c>
      <c r="D15" s="46" t="s">
        <v>614</v>
      </c>
    </row>
    <row r="16" spans="2:13" x14ac:dyDescent="0.25">
      <c r="B16" s="23" t="s">
        <v>644</v>
      </c>
      <c r="D16" s="46" t="s">
        <v>616</v>
      </c>
    </row>
    <row r="17" spans="2:4" x14ac:dyDescent="0.25">
      <c r="B17" s="197" t="s">
        <v>623</v>
      </c>
      <c r="D17" s="46" t="s">
        <v>615</v>
      </c>
    </row>
    <row r="18" spans="2:4" x14ac:dyDescent="0.25">
      <c r="B18" s="46" t="s">
        <v>238</v>
      </c>
      <c r="D18" s="46" t="s">
        <v>217</v>
      </c>
    </row>
    <row r="19" spans="2:4" ht="30" x14ac:dyDescent="0.25">
      <c r="B19" s="46" t="s">
        <v>239</v>
      </c>
      <c r="D19" s="46" t="s">
        <v>617</v>
      </c>
    </row>
    <row r="20" spans="2:4" x14ac:dyDescent="0.25">
      <c r="B20" s="46" t="s">
        <v>690</v>
      </c>
      <c r="D20" s="46" t="s">
        <v>618</v>
      </c>
    </row>
    <row r="21" spans="2:4" ht="45" x14ac:dyDescent="0.25">
      <c r="B21" s="46" t="s">
        <v>691</v>
      </c>
      <c r="D21" s="46" t="s">
        <v>619</v>
      </c>
    </row>
    <row r="22" spans="2:4" ht="30" x14ac:dyDescent="0.25">
      <c r="B22" s="46" t="s">
        <v>242</v>
      </c>
      <c r="D22" s="46" t="s">
        <v>620</v>
      </c>
    </row>
    <row r="23" spans="2:4" x14ac:dyDescent="0.25">
      <c r="B23" s="46" t="s">
        <v>243</v>
      </c>
      <c r="D23" s="46" t="s">
        <v>621</v>
      </c>
    </row>
    <row r="24" spans="2:4" ht="30" x14ac:dyDescent="0.25">
      <c r="B24" s="46" t="s">
        <v>692</v>
      </c>
      <c r="D24" s="46" t="s">
        <v>198</v>
      </c>
    </row>
    <row r="25" spans="2:4" ht="45" x14ac:dyDescent="0.25">
      <c r="B25" s="46" t="s">
        <v>245</v>
      </c>
      <c r="D25" s="46" t="s">
        <v>216</v>
      </c>
    </row>
    <row r="26" spans="2:4" x14ac:dyDescent="0.25">
      <c r="B26" s="46" t="s">
        <v>624</v>
      </c>
      <c r="D26" s="46" t="s">
        <v>200</v>
      </c>
    </row>
    <row r="27" spans="2:4" x14ac:dyDescent="0.25">
      <c r="D27" s="46" t="s">
        <v>213</v>
      </c>
    </row>
    <row r="28" spans="2:4" ht="14.45" x14ac:dyDescent="0.35">
      <c r="B28" s="179" t="s">
        <v>623</v>
      </c>
      <c r="D28" s="46" t="s">
        <v>699</v>
      </c>
    </row>
    <row r="29" spans="2:4" x14ac:dyDescent="0.25">
      <c r="B29" s="178" t="s">
        <v>632</v>
      </c>
      <c r="D29" s="46" t="s">
        <v>700</v>
      </c>
    </row>
    <row r="30" spans="2:4" x14ac:dyDescent="0.25">
      <c r="B30" s="178" t="s">
        <v>633</v>
      </c>
    </row>
    <row r="31" spans="2:4" x14ac:dyDescent="0.25">
      <c r="B31" s="178" t="s">
        <v>624</v>
      </c>
    </row>
    <row r="32" spans="2:4" x14ac:dyDescent="0.25">
      <c r="B32" s="178" t="s">
        <v>625</v>
      </c>
    </row>
    <row r="34" spans="2:2" x14ac:dyDescent="0.25">
      <c r="B34" s="179" t="s">
        <v>685</v>
      </c>
    </row>
    <row r="35" spans="2:2" x14ac:dyDescent="0.25">
      <c r="B35" s="46" t="s">
        <v>686</v>
      </c>
    </row>
    <row r="36" spans="2:2" x14ac:dyDescent="0.25">
      <c r="B36" s="46" t="s">
        <v>636</v>
      </c>
    </row>
    <row r="37" spans="2:2" x14ac:dyDescent="0.25">
      <c r="B37" s="46" t="s">
        <v>687</v>
      </c>
    </row>
    <row r="38" spans="2:2" x14ac:dyDescent="0.25">
      <c r="B38" s="46" t="s">
        <v>637</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05"/>
  <sheetViews>
    <sheetView zoomScale="70" zoomScaleNormal="70" workbookViewId="0"/>
  </sheetViews>
  <sheetFormatPr baseColWidth="10" defaultColWidth="11.42578125" defaultRowHeight="15" x14ac:dyDescent="0.25"/>
  <cols>
    <col min="1" max="1" width="18.42578125" style="211" customWidth="1"/>
    <col min="2" max="2" width="31.42578125" style="211" customWidth="1"/>
    <col min="3" max="3" width="21.42578125" style="211" customWidth="1"/>
    <col min="4" max="4" width="31.85546875" style="211" customWidth="1"/>
    <col min="5" max="5" width="55" style="211" customWidth="1"/>
    <col min="6" max="6" width="35" style="211" customWidth="1"/>
    <col min="7" max="7" width="34.85546875" style="211" customWidth="1"/>
    <col min="8" max="8" width="29" style="211" customWidth="1"/>
    <col min="9" max="16384" width="11.42578125" style="211"/>
  </cols>
  <sheetData>
    <row r="2" spans="1:5" ht="90" x14ac:dyDescent="0.25">
      <c r="A2" s="570" t="s">
        <v>704</v>
      </c>
      <c r="B2" s="560" t="s">
        <v>804</v>
      </c>
      <c r="C2" s="213" t="s">
        <v>702</v>
      </c>
      <c r="D2" s="46" t="s">
        <v>703</v>
      </c>
      <c r="E2" s="46" t="s">
        <v>701</v>
      </c>
    </row>
    <row r="3" spans="1:5" ht="87" customHeight="1" x14ac:dyDescent="0.25">
      <c r="A3" s="571"/>
      <c r="B3" s="560"/>
      <c r="C3" s="213" t="s">
        <v>706</v>
      </c>
      <c r="D3" s="46" t="s">
        <v>705</v>
      </c>
      <c r="E3" s="46" t="s">
        <v>707</v>
      </c>
    </row>
    <row r="4" spans="1:5" ht="120" x14ac:dyDescent="0.25">
      <c r="A4" s="572"/>
      <c r="B4" s="560"/>
      <c r="C4" s="213" t="s">
        <v>728</v>
      </c>
      <c r="D4" s="46" t="s">
        <v>708</v>
      </c>
      <c r="E4" s="46" t="s">
        <v>709</v>
      </c>
    </row>
    <row r="6" spans="1:5" ht="15" customHeight="1" x14ac:dyDescent="0.25">
      <c r="A6" s="551" t="s">
        <v>710</v>
      </c>
      <c r="B6" s="215" t="s">
        <v>0</v>
      </c>
      <c r="C6" s="548" t="s">
        <v>789</v>
      </c>
      <c r="D6" s="548"/>
      <c r="E6" s="548"/>
    </row>
    <row r="7" spans="1:5" x14ac:dyDescent="0.25">
      <c r="A7" s="551"/>
      <c r="B7" s="215" t="s">
        <v>1</v>
      </c>
      <c r="C7" s="548" t="s">
        <v>720</v>
      </c>
      <c r="D7" s="548"/>
      <c r="E7" s="548"/>
    </row>
    <row r="8" spans="1:5" x14ac:dyDescent="0.25">
      <c r="A8" s="551"/>
      <c r="B8" s="215" t="s">
        <v>2</v>
      </c>
      <c r="C8" s="545" t="s">
        <v>721</v>
      </c>
      <c r="D8" s="543"/>
      <c r="E8" s="544"/>
    </row>
    <row r="9" spans="1:5" ht="58.5" customHeight="1" x14ac:dyDescent="0.25">
      <c r="A9" s="551"/>
      <c r="B9" s="215" t="s">
        <v>39</v>
      </c>
      <c r="C9" s="547" t="s">
        <v>722</v>
      </c>
      <c r="D9" s="548"/>
      <c r="E9" s="548"/>
    </row>
    <row r="10" spans="1:5" ht="57" customHeight="1" x14ac:dyDescent="0.25">
      <c r="A10" s="551"/>
      <c r="B10" s="566" t="s">
        <v>288</v>
      </c>
      <c r="C10" s="573" t="s">
        <v>790</v>
      </c>
      <c r="D10" s="547" t="s">
        <v>723</v>
      </c>
      <c r="E10" s="217" t="s">
        <v>724</v>
      </c>
    </row>
    <row r="11" spans="1:5" ht="57" customHeight="1" x14ac:dyDescent="0.25">
      <c r="A11" s="551"/>
      <c r="B11" s="567"/>
      <c r="C11" s="574"/>
      <c r="D11" s="548"/>
      <c r="E11" s="217" t="s">
        <v>725</v>
      </c>
    </row>
    <row r="12" spans="1:5" ht="41.1" customHeight="1" x14ac:dyDescent="0.25">
      <c r="A12" s="551"/>
      <c r="B12" s="567"/>
      <c r="C12" s="574"/>
      <c r="D12" s="548"/>
      <c r="E12" s="217" t="s">
        <v>726</v>
      </c>
    </row>
    <row r="13" spans="1:5" ht="57.75" customHeight="1" x14ac:dyDescent="0.25">
      <c r="A13" s="551"/>
      <c r="B13" s="568"/>
      <c r="C13" s="575"/>
      <c r="D13" s="548"/>
      <c r="E13" s="217" t="s">
        <v>727</v>
      </c>
    </row>
    <row r="14" spans="1:5" ht="26.25" customHeight="1" x14ac:dyDescent="0.25">
      <c r="A14" s="551"/>
      <c r="B14" s="566" t="s">
        <v>833</v>
      </c>
      <c r="C14" s="557" t="s">
        <v>729</v>
      </c>
      <c r="D14" s="557" t="s">
        <v>791</v>
      </c>
      <c r="E14" s="212" t="s">
        <v>686</v>
      </c>
    </row>
    <row r="15" spans="1:5" ht="26.25" customHeight="1" x14ac:dyDescent="0.25">
      <c r="A15" s="551"/>
      <c r="B15" s="567"/>
      <c r="C15" s="558"/>
      <c r="D15" s="576"/>
      <c r="E15" s="212" t="s">
        <v>636</v>
      </c>
    </row>
    <row r="16" spans="1:5" ht="26.25" customHeight="1" x14ac:dyDescent="0.25">
      <c r="A16" s="551"/>
      <c r="B16" s="567"/>
      <c r="C16" s="558"/>
      <c r="D16" s="576"/>
      <c r="E16" s="213" t="s">
        <v>792</v>
      </c>
    </row>
    <row r="17" spans="1:7" ht="26.25" customHeight="1" x14ac:dyDescent="0.25">
      <c r="A17" s="551"/>
      <c r="B17" s="568"/>
      <c r="C17" s="559"/>
      <c r="D17" s="577"/>
      <c r="E17" s="212" t="s">
        <v>637</v>
      </c>
    </row>
    <row r="18" spans="1:7" ht="59.25" customHeight="1" x14ac:dyDescent="0.25">
      <c r="A18" s="551"/>
      <c r="B18" s="215" t="s">
        <v>249</v>
      </c>
      <c r="C18" s="542" t="s">
        <v>793</v>
      </c>
      <c r="D18" s="543"/>
      <c r="E18" s="544"/>
    </row>
    <row r="19" spans="1:7" ht="31.5" customHeight="1" x14ac:dyDescent="0.25">
      <c r="A19" s="551"/>
      <c r="B19" s="569" t="s">
        <v>237</v>
      </c>
      <c r="C19" s="213" t="s">
        <v>238</v>
      </c>
      <c r="D19" s="547" t="s">
        <v>711</v>
      </c>
      <c r="E19" s="547"/>
    </row>
    <row r="20" spans="1:7" x14ac:dyDescent="0.25">
      <c r="A20" s="551"/>
      <c r="B20" s="569"/>
      <c r="C20" s="213" t="s">
        <v>239</v>
      </c>
      <c r="D20" s="547" t="s">
        <v>712</v>
      </c>
      <c r="E20" s="547"/>
    </row>
    <row r="21" spans="1:7" x14ac:dyDescent="0.25">
      <c r="A21" s="551"/>
      <c r="B21" s="569"/>
      <c r="C21" s="213" t="s">
        <v>690</v>
      </c>
      <c r="D21" s="547" t="s">
        <v>713</v>
      </c>
      <c r="E21" s="547"/>
    </row>
    <row r="22" spans="1:7" ht="44.25" customHeight="1" x14ac:dyDescent="0.25">
      <c r="A22" s="551"/>
      <c r="B22" s="569"/>
      <c r="C22" s="213" t="s">
        <v>691</v>
      </c>
      <c r="D22" s="547" t="s">
        <v>714</v>
      </c>
      <c r="E22" s="547"/>
    </row>
    <row r="23" spans="1:7" ht="30.75" customHeight="1" x14ac:dyDescent="0.25">
      <c r="A23" s="551"/>
      <c r="B23" s="569"/>
      <c r="C23" s="213" t="s">
        <v>242</v>
      </c>
      <c r="D23" s="547" t="s">
        <v>715</v>
      </c>
      <c r="E23" s="547"/>
    </row>
    <row r="24" spans="1:7" ht="30" customHeight="1" x14ac:dyDescent="0.25">
      <c r="A24" s="551"/>
      <c r="B24" s="569"/>
      <c r="C24" s="213" t="s">
        <v>243</v>
      </c>
      <c r="D24" s="547" t="s">
        <v>716</v>
      </c>
      <c r="E24" s="547"/>
    </row>
    <row r="25" spans="1:7" ht="31.5" customHeight="1" x14ac:dyDescent="0.25">
      <c r="A25" s="551"/>
      <c r="B25" s="569"/>
      <c r="C25" s="213" t="s">
        <v>692</v>
      </c>
      <c r="D25" s="547" t="s">
        <v>717</v>
      </c>
      <c r="E25" s="547"/>
    </row>
    <row r="26" spans="1:7" ht="28.5" customHeight="1" x14ac:dyDescent="0.25">
      <c r="A26" s="551"/>
      <c r="B26" s="569"/>
      <c r="C26" s="213" t="s">
        <v>245</v>
      </c>
      <c r="D26" s="547" t="s">
        <v>718</v>
      </c>
      <c r="E26" s="547"/>
    </row>
    <row r="27" spans="1:7" ht="60" customHeight="1" x14ac:dyDescent="0.25">
      <c r="A27" s="551"/>
      <c r="B27" s="569"/>
      <c r="C27" s="213" t="s">
        <v>624</v>
      </c>
      <c r="D27" s="547" t="s">
        <v>719</v>
      </c>
      <c r="E27" s="547"/>
    </row>
    <row r="28" spans="1:7" ht="109.5" customHeight="1" x14ac:dyDescent="0.25">
      <c r="A28" s="551"/>
      <c r="B28" s="215" t="s">
        <v>46</v>
      </c>
      <c r="C28" s="547" t="s">
        <v>794</v>
      </c>
      <c r="D28" s="547"/>
      <c r="E28" s="547"/>
    </row>
    <row r="29" spans="1:7" ht="28.5" customHeight="1" x14ac:dyDescent="0.25">
      <c r="A29" s="551"/>
      <c r="B29" s="215" t="s">
        <v>47</v>
      </c>
      <c r="C29" s="542" t="s">
        <v>730</v>
      </c>
      <c r="D29" s="543"/>
      <c r="E29" s="544"/>
    </row>
    <row r="30" spans="1:7" ht="15" customHeight="1" x14ac:dyDescent="0.25">
      <c r="A30" s="551"/>
      <c r="B30" s="561" t="s">
        <v>759</v>
      </c>
      <c r="C30" s="564" t="s">
        <v>745</v>
      </c>
      <c r="D30" s="214" t="s">
        <v>731</v>
      </c>
      <c r="E30" s="218" t="s">
        <v>732</v>
      </c>
      <c r="F30" s="218" t="s">
        <v>733</v>
      </c>
      <c r="G30" s="214" t="s">
        <v>734</v>
      </c>
    </row>
    <row r="31" spans="1:7" ht="30" x14ac:dyDescent="0.25">
      <c r="A31" s="551"/>
      <c r="B31" s="561"/>
      <c r="C31" s="565"/>
      <c r="D31" s="218">
        <v>5</v>
      </c>
      <c r="E31" s="214" t="s">
        <v>7</v>
      </c>
      <c r="F31" s="46" t="s">
        <v>735</v>
      </c>
      <c r="G31" s="181" t="s">
        <v>740</v>
      </c>
    </row>
    <row r="32" spans="1:7" ht="30" x14ac:dyDescent="0.25">
      <c r="A32" s="551"/>
      <c r="B32" s="561"/>
      <c r="C32" s="565"/>
      <c r="D32" s="218">
        <v>4</v>
      </c>
      <c r="E32" s="214" t="s">
        <v>8</v>
      </c>
      <c r="F32" s="46" t="s">
        <v>736</v>
      </c>
      <c r="G32" s="46" t="s">
        <v>741</v>
      </c>
    </row>
    <row r="33" spans="1:7" ht="30" x14ac:dyDescent="0.25">
      <c r="A33" s="551"/>
      <c r="B33" s="561"/>
      <c r="C33" s="565"/>
      <c r="D33" s="214">
        <v>3</v>
      </c>
      <c r="E33" s="214" t="s">
        <v>9</v>
      </c>
      <c r="F33" s="46" t="s">
        <v>737</v>
      </c>
      <c r="G33" s="46" t="s">
        <v>742</v>
      </c>
    </row>
    <row r="34" spans="1:7" ht="30" x14ac:dyDescent="0.25">
      <c r="A34" s="551"/>
      <c r="B34" s="561"/>
      <c r="C34" s="565"/>
      <c r="D34" s="214">
        <v>2</v>
      </c>
      <c r="E34" s="214" t="s">
        <v>10</v>
      </c>
      <c r="F34" s="46" t="s">
        <v>738</v>
      </c>
      <c r="G34" s="46" t="s">
        <v>743</v>
      </c>
    </row>
    <row r="35" spans="1:7" ht="45" x14ac:dyDescent="0.25">
      <c r="A35" s="551"/>
      <c r="B35" s="561"/>
      <c r="C35" s="565"/>
      <c r="D35" s="214">
        <v>1</v>
      </c>
      <c r="E35" s="214" t="s">
        <v>11</v>
      </c>
      <c r="F35" s="46" t="s">
        <v>739</v>
      </c>
      <c r="G35" s="46" t="s">
        <v>744</v>
      </c>
    </row>
    <row r="36" spans="1:7" ht="30" x14ac:dyDescent="0.25">
      <c r="A36" s="551"/>
      <c r="B36" s="561"/>
      <c r="C36" s="560" t="s">
        <v>746</v>
      </c>
      <c r="D36" s="214" t="s">
        <v>731</v>
      </c>
      <c r="E36" s="218" t="s">
        <v>747</v>
      </c>
      <c r="F36" s="563" t="s">
        <v>748</v>
      </c>
      <c r="G36" s="561"/>
    </row>
    <row r="37" spans="1:7" ht="174.75" customHeight="1" x14ac:dyDescent="0.25">
      <c r="A37" s="551"/>
      <c r="B37" s="561"/>
      <c r="C37" s="560"/>
      <c r="D37" s="214" t="s">
        <v>13</v>
      </c>
      <c r="E37" s="46" t="s">
        <v>757</v>
      </c>
      <c r="F37" s="562" t="s">
        <v>758</v>
      </c>
      <c r="G37" s="562"/>
    </row>
    <row r="38" spans="1:7" ht="163.5" customHeight="1" x14ac:dyDescent="0.25">
      <c r="A38" s="551"/>
      <c r="B38" s="561"/>
      <c r="C38" s="560"/>
      <c r="D38" s="214" t="s">
        <v>14</v>
      </c>
      <c r="E38" s="46" t="s">
        <v>751</v>
      </c>
      <c r="F38" s="547" t="s">
        <v>752</v>
      </c>
      <c r="G38" s="548"/>
    </row>
    <row r="39" spans="1:7" ht="174" customHeight="1" x14ac:dyDescent="0.25">
      <c r="A39" s="551"/>
      <c r="B39" s="561"/>
      <c r="C39" s="560"/>
      <c r="D39" s="214" t="s">
        <v>15</v>
      </c>
      <c r="E39" s="46" t="s">
        <v>753</v>
      </c>
      <c r="F39" s="547" t="s">
        <v>754</v>
      </c>
      <c r="G39" s="548"/>
    </row>
    <row r="40" spans="1:7" ht="168.75" customHeight="1" x14ac:dyDescent="0.25">
      <c r="A40" s="551"/>
      <c r="B40" s="561"/>
      <c r="C40" s="560"/>
      <c r="D40" s="214" t="s">
        <v>16</v>
      </c>
      <c r="E40" s="46" t="s">
        <v>749</v>
      </c>
      <c r="F40" s="547" t="s">
        <v>750</v>
      </c>
      <c r="G40" s="548"/>
    </row>
    <row r="41" spans="1:7" ht="169.5" customHeight="1" x14ac:dyDescent="0.25">
      <c r="A41" s="551"/>
      <c r="B41" s="561"/>
      <c r="C41" s="560"/>
      <c r="D41" s="214" t="s">
        <v>17</v>
      </c>
      <c r="E41" s="46" t="s">
        <v>755</v>
      </c>
      <c r="F41" s="547" t="s">
        <v>756</v>
      </c>
      <c r="G41" s="548"/>
    </row>
    <row r="42" spans="1:7" ht="276.75" customHeight="1" x14ac:dyDescent="0.25">
      <c r="A42" s="551"/>
      <c r="B42" s="220" t="s">
        <v>795</v>
      </c>
    </row>
    <row r="43" spans="1:7" ht="160.5" customHeight="1" x14ac:dyDescent="0.25">
      <c r="A43" s="551"/>
      <c r="B43" s="215"/>
      <c r="C43" s="547" t="s">
        <v>796</v>
      </c>
      <c r="D43" s="547"/>
      <c r="E43" s="547"/>
      <c r="F43" s="547"/>
    </row>
    <row r="44" spans="1:7" x14ac:dyDescent="0.25">
      <c r="A44" s="551"/>
      <c r="B44" s="220" t="s">
        <v>157</v>
      </c>
      <c r="C44" s="552" t="s">
        <v>760</v>
      </c>
      <c r="D44" s="552"/>
      <c r="E44" s="552"/>
      <c r="F44" s="216"/>
    </row>
    <row r="45" spans="1:7" x14ac:dyDescent="0.25">
      <c r="A45" s="551"/>
      <c r="B45" s="220" t="s">
        <v>176</v>
      </c>
      <c r="C45" s="556" t="s">
        <v>760</v>
      </c>
      <c r="D45" s="556"/>
      <c r="E45" s="556"/>
      <c r="F45" s="217" t="s">
        <v>766</v>
      </c>
    </row>
    <row r="46" spans="1:7" ht="30" x14ac:dyDescent="0.25">
      <c r="A46" s="551"/>
      <c r="B46" s="220" t="s">
        <v>177</v>
      </c>
      <c r="C46" s="556" t="s">
        <v>765</v>
      </c>
      <c r="D46" s="556"/>
      <c r="E46" s="556"/>
      <c r="F46" s="217" t="s">
        <v>766</v>
      </c>
    </row>
    <row r="47" spans="1:7" ht="33.75" customHeight="1" x14ac:dyDescent="0.25">
      <c r="A47" s="551"/>
      <c r="B47" s="220" t="s">
        <v>178</v>
      </c>
      <c r="C47" s="556" t="s">
        <v>761</v>
      </c>
      <c r="D47" s="556"/>
      <c r="E47" s="556"/>
      <c r="F47" s="217" t="s">
        <v>766</v>
      </c>
    </row>
    <row r="48" spans="1:7" ht="30.75" customHeight="1" x14ac:dyDescent="0.25">
      <c r="A48" s="551"/>
      <c r="B48" s="220" t="s">
        <v>179</v>
      </c>
      <c r="C48" s="556" t="s">
        <v>762</v>
      </c>
      <c r="D48" s="556"/>
      <c r="E48" s="556"/>
      <c r="F48" s="217" t="s">
        <v>766</v>
      </c>
    </row>
    <row r="49" spans="1:7" ht="30" customHeight="1" x14ac:dyDescent="0.25">
      <c r="A49" s="551"/>
      <c r="B49" s="220" t="s">
        <v>180</v>
      </c>
      <c r="C49" s="556" t="s">
        <v>763</v>
      </c>
      <c r="D49" s="556"/>
      <c r="E49" s="556"/>
      <c r="F49" s="217" t="s">
        <v>766</v>
      </c>
    </row>
    <row r="50" spans="1:7" ht="45" customHeight="1" x14ac:dyDescent="0.25">
      <c r="A50" s="551"/>
      <c r="B50" s="220" t="s">
        <v>181</v>
      </c>
      <c r="C50" s="556" t="s">
        <v>832</v>
      </c>
      <c r="D50" s="556"/>
      <c r="E50" s="556"/>
      <c r="F50" s="217" t="s">
        <v>766</v>
      </c>
    </row>
    <row r="51" spans="1:7" ht="30" customHeight="1" x14ac:dyDescent="0.25">
      <c r="A51" s="551"/>
      <c r="B51" s="220" t="s">
        <v>182</v>
      </c>
      <c r="C51" s="556" t="s">
        <v>764</v>
      </c>
      <c r="D51" s="556"/>
      <c r="E51" s="556"/>
      <c r="F51" s="217" t="s">
        <v>766</v>
      </c>
    </row>
    <row r="52" spans="1:7" ht="62.25" customHeight="1" x14ac:dyDescent="0.25">
      <c r="A52" s="551"/>
      <c r="B52" s="221" t="s">
        <v>183</v>
      </c>
      <c r="C52" s="542" t="s">
        <v>767</v>
      </c>
      <c r="D52" s="549"/>
      <c r="E52" s="549"/>
      <c r="F52" s="546"/>
    </row>
    <row r="53" spans="1:7" x14ac:dyDescent="0.25">
      <c r="A53" s="551"/>
      <c r="B53" s="553" t="s">
        <v>184</v>
      </c>
      <c r="C53" s="556" t="s">
        <v>769</v>
      </c>
      <c r="D53" s="556"/>
      <c r="E53" s="556"/>
      <c r="F53" s="217" t="s">
        <v>141</v>
      </c>
    </row>
    <row r="54" spans="1:7" x14ac:dyDescent="0.25">
      <c r="A54" s="551"/>
      <c r="B54" s="554"/>
      <c r="C54" s="556" t="s">
        <v>768</v>
      </c>
      <c r="D54" s="556"/>
      <c r="E54" s="556"/>
      <c r="F54" s="217" t="s">
        <v>15</v>
      </c>
    </row>
    <row r="55" spans="1:7" x14ac:dyDescent="0.25">
      <c r="A55" s="551"/>
      <c r="B55" s="555"/>
      <c r="C55" s="556" t="s">
        <v>770</v>
      </c>
      <c r="D55" s="556"/>
      <c r="E55" s="556"/>
      <c r="F55" s="217" t="s">
        <v>133</v>
      </c>
    </row>
    <row r="56" spans="1:7" ht="51.95" customHeight="1" x14ac:dyDescent="0.25">
      <c r="A56" s="551"/>
      <c r="B56" s="221" t="s">
        <v>185</v>
      </c>
      <c r="C56" s="542" t="s">
        <v>772</v>
      </c>
      <c r="D56" s="549"/>
      <c r="E56" s="549"/>
      <c r="F56" s="546"/>
    </row>
    <row r="57" spans="1:7" ht="56.1" customHeight="1" x14ac:dyDescent="0.25">
      <c r="A57" s="551"/>
      <c r="B57" s="221" t="s">
        <v>186</v>
      </c>
      <c r="C57" s="542" t="s">
        <v>771</v>
      </c>
      <c r="D57" s="549"/>
      <c r="E57" s="549"/>
      <c r="F57" s="546"/>
    </row>
    <row r="58" spans="1:7" ht="30" x14ac:dyDescent="0.25">
      <c r="A58" s="551"/>
      <c r="B58" s="220" t="s">
        <v>187</v>
      </c>
      <c r="C58" s="547" t="s">
        <v>774</v>
      </c>
      <c r="D58" s="547"/>
      <c r="E58" s="547"/>
      <c r="F58" s="217" t="s">
        <v>766</v>
      </c>
    </row>
    <row r="59" spans="1:7" ht="30" x14ac:dyDescent="0.25">
      <c r="A59" s="551"/>
      <c r="B59" s="220" t="s">
        <v>188</v>
      </c>
      <c r="C59" s="547" t="s">
        <v>773</v>
      </c>
      <c r="D59" s="547"/>
      <c r="E59" s="547"/>
      <c r="F59" s="217" t="s">
        <v>766</v>
      </c>
    </row>
    <row r="60" spans="1:7" x14ac:dyDescent="0.25">
      <c r="A60" s="551"/>
      <c r="B60" s="220" t="s">
        <v>645</v>
      </c>
      <c r="C60" s="556" t="s">
        <v>775</v>
      </c>
      <c r="D60" s="556"/>
      <c r="E60" s="556"/>
      <c r="F60" s="219" t="s">
        <v>766</v>
      </c>
    </row>
    <row r="61" spans="1:7" ht="42.95" customHeight="1" x14ac:dyDescent="0.25">
      <c r="A61" s="551"/>
      <c r="B61" s="557" t="s">
        <v>777</v>
      </c>
      <c r="C61" s="213" t="s">
        <v>779</v>
      </c>
      <c r="D61" s="213" t="s">
        <v>778</v>
      </c>
      <c r="E61" s="213" t="s">
        <v>188</v>
      </c>
      <c r="F61" s="213" t="s">
        <v>780</v>
      </c>
      <c r="G61" s="213" t="s">
        <v>781</v>
      </c>
    </row>
    <row r="62" spans="1:7" x14ac:dyDescent="0.25">
      <c r="A62" s="551"/>
      <c r="B62" s="558"/>
      <c r="C62" s="109" t="s">
        <v>141</v>
      </c>
      <c r="D62" s="46" t="s">
        <v>150</v>
      </c>
      <c r="E62" s="46" t="s">
        <v>150</v>
      </c>
      <c r="F62" s="196">
        <v>2</v>
      </c>
      <c r="G62" s="21">
        <v>2</v>
      </c>
    </row>
    <row r="63" spans="1:7" x14ac:dyDescent="0.25">
      <c r="A63" s="551"/>
      <c r="B63" s="558"/>
      <c r="C63" s="109" t="s">
        <v>141</v>
      </c>
      <c r="D63" s="46" t="s">
        <v>150</v>
      </c>
      <c r="E63" s="46" t="s">
        <v>151</v>
      </c>
      <c r="F63" s="196">
        <v>2</v>
      </c>
      <c r="G63" s="21">
        <v>1</v>
      </c>
    </row>
    <row r="64" spans="1:7" x14ac:dyDescent="0.25">
      <c r="A64" s="551"/>
      <c r="B64" s="558"/>
      <c r="C64" s="109" t="s">
        <v>141</v>
      </c>
      <c r="D64" s="46" t="s">
        <v>150</v>
      </c>
      <c r="E64" s="46" t="s">
        <v>782</v>
      </c>
      <c r="F64" s="196">
        <v>2</v>
      </c>
      <c r="G64" s="21">
        <v>0</v>
      </c>
    </row>
    <row r="65" spans="1:8" x14ac:dyDescent="0.25">
      <c r="A65" s="551"/>
      <c r="B65" s="558"/>
      <c r="C65" s="109" t="s">
        <v>141</v>
      </c>
      <c r="D65" s="46" t="s">
        <v>782</v>
      </c>
      <c r="E65" s="46" t="s">
        <v>150</v>
      </c>
      <c r="F65" s="196">
        <v>0</v>
      </c>
      <c r="G65" s="21">
        <v>2</v>
      </c>
    </row>
    <row r="66" spans="1:8" x14ac:dyDescent="0.25">
      <c r="A66" s="551"/>
      <c r="B66" s="558"/>
      <c r="C66" s="46" t="s">
        <v>15</v>
      </c>
      <c r="D66" s="46" t="s">
        <v>150</v>
      </c>
      <c r="E66" s="46" t="s">
        <v>150</v>
      </c>
      <c r="F66" s="196">
        <v>1</v>
      </c>
      <c r="G66" s="21">
        <v>1</v>
      </c>
    </row>
    <row r="67" spans="1:8" x14ac:dyDescent="0.25">
      <c r="A67" s="551"/>
      <c r="B67" s="558"/>
      <c r="C67" s="46" t="s">
        <v>15</v>
      </c>
      <c r="D67" s="46" t="s">
        <v>150</v>
      </c>
      <c r="E67" s="46" t="s">
        <v>151</v>
      </c>
      <c r="F67" s="196">
        <v>1</v>
      </c>
      <c r="G67" s="21">
        <v>0</v>
      </c>
    </row>
    <row r="68" spans="1:8" x14ac:dyDescent="0.25">
      <c r="A68" s="551"/>
      <c r="B68" s="558"/>
      <c r="C68" s="46" t="s">
        <v>15</v>
      </c>
      <c r="D68" s="46" t="s">
        <v>150</v>
      </c>
      <c r="E68" s="46" t="s">
        <v>782</v>
      </c>
      <c r="F68" s="196">
        <v>1</v>
      </c>
      <c r="G68" s="21">
        <v>0</v>
      </c>
    </row>
    <row r="69" spans="1:8" x14ac:dyDescent="0.25">
      <c r="A69" s="551"/>
      <c r="B69" s="559"/>
      <c r="C69" s="46" t="s">
        <v>15</v>
      </c>
      <c r="D69" s="46" t="s">
        <v>782</v>
      </c>
      <c r="E69" s="46" t="s">
        <v>150</v>
      </c>
      <c r="F69" s="196">
        <v>0</v>
      </c>
      <c r="G69" s="21">
        <v>1</v>
      </c>
    </row>
    <row r="70" spans="1:8" x14ac:dyDescent="0.25">
      <c r="A70" s="551"/>
      <c r="B70" s="550" t="s">
        <v>776</v>
      </c>
      <c r="C70" s="552" t="s">
        <v>155</v>
      </c>
      <c r="D70" s="552"/>
      <c r="E70" s="552" t="s">
        <v>783</v>
      </c>
      <c r="F70" s="552"/>
      <c r="G70" s="552"/>
    </row>
    <row r="71" spans="1:8" x14ac:dyDescent="0.25">
      <c r="A71" s="551"/>
      <c r="B71" s="550"/>
      <c r="C71" s="552" t="s">
        <v>229</v>
      </c>
      <c r="D71" s="552"/>
      <c r="E71" s="552" t="s">
        <v>784</v>
      </c>
      <c r="F71" s="552"/>
      <c r="G71" s="552"/>
    </row>
    <row r="72" spans="1:8" x14ac:dyDescent="0.25">
      <c r="A72" s="551"/>
      <c r="B72" s="550"/>
      <c r="C72" s="552" t="s">
        <v>226</v>
      </c>
      <c r="D72" s="552"/>
      <c r="E72" s="552" t="s">
        <v>785</v>
      </c>
      <c r="F72" s="552"/>
      <c r="G72" s="552"/>
    </row>
    <row r="73" spans="1:8" ht="101.25" customHeight="1" x14ac:dyDescent="0.25">
      <c r="A73" s="551"/>
      <c r="B73" s="213" t="s">
        <v>51</v>
      </c>
      <c r="C73" s="547" t="s">
        <v>797</v>
      </c>
      <c r="D73" s="548"/>
      <c r="E73" s="548"/>
      <c r="F73" s="548"/>
      <c r="G73" s="548"/>
    </row>
    <row r="74" spans="1:8" ht="26.1" customHeight="1" x14ac:dyDescent="0.25">
      <c r="A74" s="551"/>
      <c r="B74" s="213" t="s">
        <v>786</v>
      </c>
      <c r="C74" s="542" t="s">
        <v>798</v>
      </c>
      <c r="D74" s="549"/>
      <c r="E74" s="549"/>
      <c r="F74" s="549"/>
      <c r="G74" s="546"/>
    </row>
    <row r="75" spans="1:8" ht="38.1" customHeight="1" x14ac:dyDescent="0.25">
      <c r="A75" s="551"/>
      <c r="B75" s="550" t="s">
        <v>799</v>
      </c>
      <c r="C75" s="218" t="s">
        <v>667</v>
      </c>
      <c r="D75" s="218" t="s">
        <v>668</v>
      </c>
      <c r="E75" s="218" t="s">
        <v>669</v>
      </c>
      <c r="F75" s="218" t="s">
        <v>164</v>
      </c>
      <c r="G75" s="218" t="s">
        <v>32</v>
      </c>
      <c r="H75" s="218" t="s">
        <v>670</v>
      </c>
    </row>
    <row r="76" spans="1:8" ht="87" customHeight="1" x14ac:dyDescent="0.25">
      <c r="A76" s="551"/>
      <c r="B76" s="550"/>
      <c r="C76" s="46" t="s">
        <v>800</v>
      </c>
      <c r="D76" s="46" t="s">
        <v>787</v>
      </c>
      <c r="E76" s="46" t="s">
        <v>801</v>
      </c>
      <c r="F76" s="46" t="s">
        <v>802</v>
      </c>
      <c r="G76" s="46" t="s">
        <v>803</v>
      </c>
      <c r="H76" s="46" t="s">
        <v>788</v>
      </c>
    </row>
    <row r="78" spans="1:8" ht="15" customHeight="1" x14ac:dyDescent="0.25">
      <c r="A78" s="541" t="s">
        <v>673</v>
      </c>
      <c r="B78" s="46" t="s">
        <v>647</v>
      </c>
      <c r="C78" s="545" t="s">
        <v>807</v>
      </c>
      <c r="D78" s="543"/>
      <c r="E78" s="543"/>
      <c r="F78" s="544"/>
    </row>
    <row r="79" spans="1:8" ht="30" x14ac:dyDescent="0.25">
      <c r="A79" s="541"/>
      <c r="B79" s="46" t="s">
        <v>648</v>
      </c>
      <c r="C79" s="545" t="s">
        <v>819</v>
      </c>
      <c r="D79" s="543"/>
      <c r="E79" s="543"/>
      <c r="F79" s="544"/>
    </row>
    <row r="80" spans="1:8" x14ac:dyDescent="0.25">
      <c r="A80" s="541"/>
      <c r="B80" s="46" t="s">
        <v>649</v>
      </c>
      <c r="C80" s="545" t="s">
        <v>808</v>
      </c>
      <c r="D80" s="543"/>
      <c r="E80" s="543"/>
      <c r="F80" s="544"/>
    </row>
    <row r="81" spans="1:6" x14ac:dyDescent="0.25">
      <c r="A81" s="541"/>
      <c r="B81" s="46" t="s">
        <v>603</v>
      </c>
      <c r="C81" s="545" t="s">
        <v>809</v>
      </c>
      <c r="D81" s="543"/>
      <c r="E81" s="543"/>
      <c r="F81" s="544"/>
    </row>
    <row r="82" spans="1:6" x14ac:dyDescent="0.25">
      <c r="A82" s="541"/>
      <c r="B82" s="46" t="s">
        <v>602</v>
      </c>
      <c r="C82" s="545" t="s">
        <v>810</v>
      </c>
      <c r="D82" s="543"/>
      <c r="E82" s="543"/>
      <c r="F82" s="544"/>
    </row>
    <row r="83" spans="1:6" ht="30" x14ac:dyDescent="0.25">
      <c r="A83" s="541"/>
      <c r="B83" s="46" t="s">
        <v>650</v>
      </c>
      <c r="C83" s="545" t="s">
        <v>820</v>
      </c>
      <c r="D83" s="543"/>
      <c r="E83" s="543"/>
      <c r="F83" s="544"/>
    </row>
    <row r="84" spans="1:6" ht="45" x14ac:dyDescent="0.25">
      <c r="A84" s="541"/>
      <c r="B84" s="46" t="s">
        <v>821</v>
      </c>
      <c r="C84" s="545" t="s">
        <v>822</v>
      </c>
      <c r="D84" s="543"/>
      <c r="E84" s="543"/>
      <c r="F84" s="544"/>
    </row>
    <row r="85" spans="1:6" ht="77.25" customHeight="1" x14ac:dyDescent="0.25">
      <c r="A85" s="541"/>
      <c r="B85" s="199" t="s">
        <v>639</v>
      </c>
      <c r="C85" s="542" t="s">
        <v>811</v>
      </c>
      <c r="D85" s="543"/>
      <c r="E85" s="543"/>
      <c r="F85" s="544"/>
    </row>
    <row r="86" spans="1:6" x14ac:dyDescent="0.25">
      <c r="A86" s="541"/>
      <c r="B86" s="199" t="s">
        <v>640</v>
      </c>
      <c r="C86" s="545" t="s">
        <v>812</v>
      </c>
      <c r="D86" s="543"/>
      <c r="E86" s="543"/>
      <c r="F86" s="544"/>
    </row>
    <row r="87" spans="1:6" x14ac:dyDescent="0.25">
      <c r="A87" s="541"/>
      <c r="B87" s="199" t="s">
        <v>641</v>
      </c>
      <c r="C87" s="545" t="s">
        <v>813</v>
      </c>
      <c r="D87" s="543"/>
      <c r="E87" s="543"/>
      <c r="F87" s="544"/>
    </row>
    <row r="88" spans="1:6" x14ac:dyDescent="0.25">
      <c r="A88" s="541"/>
      <c r="B88" s="199" t="s">
        <v>642</v>
      </c>
      <c r="C88" s="545" t="s">
        <v>814</v>
      </c>
      <c r="D88" s="543"/>
      <c r="E88" s="543"/>
      <c r="F88" s="544"/>
    </row>
    <row r="89" spans="1:6" x14ac:dyDescent="0.25">
      <c r="A89" s="541"/>
      <c r="B89" s="199" t="s">
        <v>643</v>
      </c>
      <c r="C89" s="545" t="s">
        <v>815</v>
      </c>
      <c r="D89" s="543"/>
      <c r="E89" s="543"/>
      <c r="F89" s="544"/>
    </row>
    <row r="90" spans="1:6" x14ac:dyDescent="0.25">
      <c r="A90" s="541"/>
      <c r="B90" s="199" t="s">
        <v>697</v>
      </c>
      <c r="C90" s="545" t="s">
        <v>816</v>
      </c>
      <c r="D90" s="543"/>
      <c r="E90" s="543"/>
      <c r="F90" s="544"/>
    </row>
    <row r="91" spans="1:6" x14ac:dyDescent="0.25">
      <c r="A91" s="541"/>
      <c r="B91" s="199" t="s">
        <v>698</v>
      </c>
      <c r="C91" s="545" t="s">
        <v>817</v>
      </c>
      <c r="D91" s="543"/>
      <c r="E91" s="543"/>
      <c r="F91" s="544"/>
    </row>
    <row r="92" spans="1:6" x14ac:dyDescent="0.25">
      <c r="A92" s="541"/>
      <c r="B92" s="199" t="s">
        <v>635</v>
      </c>
      <c r="C92" s="545" t="s">
        <v>818</v>
      </c>
      <c r="D92" s="543"/>
      <c r="E92" s="543"/>
      <c r="F92" s="544"/>
    </row>
    <row r="93" spans="1:6" ht="36" customHeight="1" x14ac:dyDescent="0.25">
      <c r="A93" s="541"/>
      <c r="B93" s="199" t="s">
        <v>823</v>
      </c>
      <c r="C93" s="542" t="s">
        <v>824</v>
      </c>
      <c r="D93" s="546"/>
      <c r="E93" s="199" t="s">
        <v>825</v>
      </c>
      <c r="F93" s="213" t="s">
        <v>826</v>
      </c>
    </row>
    <row r="94" spans="1:6" ht="51" customHeight="1" x14ac:dyDescent="0.25">
      <c r="A94" s="541"/>
      <c r="B94" s="199" t="s">
        <v>646</v>
      </c>
      <c r="C94" s="547" t="s">
        <v>827</v>
      </c>
      <c r="D94" s="547"/>
      <c r="E94" s="199" t="s">
        <v>828</v>
      </c>
      <c r="F94" s="213" t="s">
        <v>829</v>
      </c>
    </row>
    <row r="95" spans="1:6" ht="25.5" x14ac:dyDescent="0.25">
      <c r="A95" s="541"/>
      <c r="B95" s="199" t="s">
        <v>830</v>
      </c>
      <c r="C95" s="538" t="s">
        <v>831</v>
      </c>
      <c r="D95" s="539"/>
      <c r="E95" s="539"/>
      <c r="F95" s="540"/>
    </row>
    <row r="99" ht="15" customHeight="1" x14ac:dyDescent="0.25"/>
    <row r="105" ht="15" customHeight="1" x14ac:dyDescent="0.25"/>
  </sheetData>
  <mergeCells count="84">
    <mergeCell ref="A2:A4"/>
    <mergeCell ref="B2:B4"/>
    <mergeCell ref="C6:E6"/>
    <mergeCell ref="C7:E7"/>
    <mergeCell ref="D19:E19"/>
    <mergeCell ref="C8:E8"/>
    <mergeCell ref="C9:E9"/>
    <mergeCell ref="D10:D13"/>
    <mergeCell ref="B10:B13"/>
    <mergeCell ref="C10:C13"/>
    <mergeCell ref="D14:D17"/>
    <mergeCell ref="C18:E18"/>
    <mergeCell ref="C28:E28"/>
    <mergeCell ref="C29:E29"/>
    <mergeCell ref="B14:B17"/>
    <mergeCell ref="C14:C17"/>
    <mergeCell ref="B19:B27"/>
    <mergeCell ref="D22:E22"/>
    <mergeCell ref="D23:E23"/>
    <mergeCell ref="D24:E24"/>
    <mergeCell ref="D25:E25"/>
    <mergeCell ref="D26:E26"/>
    <mergeCell ref="D27:E27"/>
    <mergeCell ref="D20:E20"/>
    <mergeCell ref="D21:E21"/>
    <mergeCell ref="C43:F43"/>
    <mergeCell ref="C36:C41"/>
    <mergeCell ref="B30:B41"/>
    <mergeCell ref="F37:G37"/>
    <mergeCell ref="F36:G36"/>
    <mergeCell ref="F39:G39"/>
    <mergeCell ref="F38:G38"/>
    <mergeCell ref="F40:G40"/>
    <mergeCell ref="F41:G41"/>
    <mergeCell ref="C30:C35"/>
    <mergeCell ref="C49:E49"/>
    <mergeCell ref="C50:E50"/>
    <mergeCell ref="C52:F52"/>
    <mergeCell ref="C56:F56"/>
    <mergeCell ref="C51:E51"/>
    <mergeCell ref="C53:E53"/>
    <mergeCell ref="E70:G70"/>
    <mergeCell ref="E71:G71"/>
    <mergeCell ref="E72:G72"/>
    <mergeCell ref="C58:E58"/>
    <mergeCell ref="C59:E59"/>
    <mergeCell ref="C60:E60"/>
    <mergeCell ref="B75:B76"/>
    <mergeCell ref="A6:A76"/>
    <mergeCell ref="B70:B72"/>
    <mergeCell ref="C70:D70"/>
    <mergeCell ref="C71:D71"/>
    <mergeCell ref="C72:D72"/>
    <mergeCell ref="B53:B55"/>
    <mergeCell ref="C54:E54"/>
    <mergeCell ref="C55:E55"/>
    <mergeCell ref="B61:B69"/>
    <mergeCell ref="C57:F57"/>
    <mergeCell ref="C44:E44"/>
    <mergeCell ref="C45:E45"/>
    <mergeCell ref="C46:E46"/>
    <mergeCell ref="C47:E47"/>
    <mergeCell ref="C48:E48"/>
    <mergeCell ref="C92:F92"/>
    <mergeCell ref="C93:D93"/>
    <mergeCell ref="C94:D94"/>
    <mergeCell ref="C73:G73"/>
    <mergeCell ref="C74:G74"/>
    <mergeCell ref="C95:F95"/>
    <mergeCell ref="A78:A95"/>
    <mergeCell ref="C85:F85"/>
    <mergeCell ref="C86:F86"/>
    <mergeCell ref="C87:F87"/>
    <mergeCell ref="C88:F88"/>
    <mergeCell ref="C89:F89"/>
    <mergeCell ref="C90:F90"/>
    <mergeCell ref="C78:F78"/>
    <mergeCell ref="C79:F79"/>
    <mergeCell ref="C80:F80"/>
    <mergeCell ref="C81:F81"/>
    <mergeCell ref="C82:F82"/>
    <mergeCell ref="C83:F83"/>
    <mergeCell ref="C84:F84"/>
    <mergeCell ref="C91:F91"/>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vt:i4>
      </vt:variant>
    </vt:vector>
  </HeadingPairs>
  <TitlesOfParts>
    <vt:vector size="11" baseType="lpstr">
      <vt:lpstr>Contexto</vt:lpstr>
      <vt:lpstr>Calific impacto riesgos corrupc</vt:lpstr>
      <vt:lpstr>Mapa de riesgo </vt:lpstr>
      <vt:lpstr>Mapa de Riesgos</vt:lpstr>
      <vt:lpstr>Validacion</vt:lpstr>
      <vt:lpstr>DATOS </vt:lpstr>
      <vt:lpstr>Registro de incidente</vt:lpstr>
      <vt:lpstr>Datos</vt:lpstr>
      <vt:lpstr>Instructivo Diligenciamiento</vt:lpstr>
      <vt:lpstr>'DATOS '!Asumir_Riesgo</vt:lpstr>
      <vt:lpstr>'DATOS '!tratamiento</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Patricia Burgos Chaquer</dc:creator>
  <cp:lastModifiedBy>Sandra Ximena Florez Murcia</cp:lastModifiedBy>
  <cp:lastPrinted>2019-01-31T17:16:13Z</cp:lastPrinted>
  <dcterms:created xsi:type="dcterms:W3CDTF">2017-12-21T14:02:03Z</dcterms:created>
  <dcterms:modified xsi:type="dcterms:W3CDTF">2021-01-22T02:39:56Z</dcterms:modified>
</cp:coreProperties>
</file>