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'!$D$35:$D$38</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16" i="40" l="1"/>
  <c r="AA16" i="40" s="1"/>
  <c r="Z20" i="40"/>
  <c r="AA20" i="40" s="1"/>
  <c r="Z12" i="40"/>
  <c r="AA12" i="40" s="1"/>
  <c r="AC16" i="40" l="1"/>
  <c r="AD16" i="40" s="1"/>
  <c r="AC20" i="40"/>
  <c r="AD20" i="40" s="1"/>
  <c r="AC12" i="40"/>
  <c r="AD12" i="40" s="1"/>
  <c r="CM18" i="40"/>
  <c r="CK18" i="40"/>
  <c r="CM14" i="40"/>
  <c r="CK14" i="40"/>
  <c r="U3" i="42"/>
  <c r="U4" i="42"/>
  <c r="U5" i="42"/>
  <c r="U6" i="42"/>
  <c r="U2" i="42"/>
  <c r="AL18" i="40" l="1"/>
  <c r="AL14" i="40"/>
  <c r="V3" i="42" l="1"/>
  <c r="V4" i="42"/>
  <c r="V5" i="42"/>
  <c r="V6" i="42"/>
  <c r="CG18" i="40" l="1"/>
  <c r="CF18" i="40"/>
  <c r="Z18" i="40"/>
  <c r="AA18" i="40" s="1"/>
  <c r="Z19" i="40"/>
  <c r="AA19" i="40" s="1"/>
  <c r="Z21" i="40"/>
  <c r="AA21" i="40" s="1"/>
  <c r="AC21" i="40" s="1"/>
  <c r="AD21" i="40" s="1"/>
  <c r="Z15" i="40"/>
  <c r="AA15" i="40" s="1"/>
  <c r="CF14" i="40"/>
  <c r="CG14" i="40"/>
  <c r="Z14" i="40"/>
  <c r="AA14" i="40" s="1"/>
  <c r="Z17" i="40"/>
  <c r="AA17" i="40" s="1"/>
  <c r="CM10" i="40"/>
  <c r="CK10" i="40"/>
  <c r="AC19" i="40" l="1"/>
  <c r="AD19" i="40" s="1"/>
  <c r="AC15" i="40"/>
  <c r="AD15" i="40" s="1"/>
  <c r="AC18" i="40"/>
  <c r="AD18" i="40" s="1"/>
  <c r="P18" i="40"/>
  <c r="P14" i="40"/>
  <c r="AC14" i="40"/>
  <c r="AD14" i="40" s="1"/>
  <c r="AC17" i="40"/>
  <c r="AD17" i="40" s="1"/>
  <c r="AL10" i="40"/>
  <c r="AE18" i="40" l="1"/>
  <c r="AF18"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I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3" i="40" l="1"/>
  <c r="AA13" i="40" s="1"/>
  <c r="Z11" i="40"/>
  <c r="AA11" i="40" s="1"/>
  <c r="Z10" i="40"/>
  <c r="AA10" i="40" s="1"/>
  <c r="V2" i="42"/>
  <c r="AC13" i="40" l="1"/>
  <c r="AD13"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1" authorId="0">
      <text>
        <r>
          <rPr>
            <b/>
            <sz val="9"/>
            <color indexed="81"/>
            <rFont val="Tahoma"/>
            <family val="2"/>
          </rPr>
          <t>Jenny Trujillo:</t>
        </r>
        <r>
          <rPr>
            <sz val="9"/>
            <color indexed="81"/>
            <rFont val="Tahoma"/>
            <family val="2"/>
          </rPr>
          <t xml:space="preserve">
ecónomicos, personas, procesos, sistemas, tecnología, información.</t>
        </r>
      </text>
    </comment>
    <comment ref="S31"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<sst xmlns="http://schemas.openxmlformats.org/spreadsheetml/2006/main" count="2552" uniqueCount="1010">
  <si>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</si>
  <si>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</si>
  <si>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</si>
  <si>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</si>
  <si>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</si>
  <si>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</si>
  <si>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</si>
  <si>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</si>
  <si>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</si>
  <si>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</si>
  <si>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</si>
  <si>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</si>
  <si>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</si>
  <si>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</si>
  <si>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</si>
  <si>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</si>
  <si>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</si>
  <si>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</si>
  <si>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</si>
  <si>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</si>
  <si>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</si>
  <si>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</si>
  <si>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</si>
  <si>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</si>
  <si>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</si>
  <si>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</si>
  <si>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</si>
  <si>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</si>
  <si>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</si>
  <si>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</si>
  <si>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</si>
  <si>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</si>
  <si>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</si>
  <si>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</si>
  <si>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</si>
  <si>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</si>
  <si>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</si>
  <si>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</si>
  <si>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</si>
  <si>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</si>
  <si>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</si>
  <si>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</si>
  <si>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</si>
  <si>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</si>
  <si>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</si>
  <si>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</si>
  <si>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</si>
  <si>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</si>
  <si>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</si>
  <si>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</si>
  <si>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</si>
  <si>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</si>
  <si>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</si>
  <si>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</si>
  <si>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</si>
  <si>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</si>
  <si>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</si>
  <si>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</si>
  <si>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</si>
  <si>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</si>
  <si>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</si>
  <si>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</si>
  <si>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</si>
  <si>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</si>
  <si>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</si>
  <si>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</si>
  <si>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</si>
  <si>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</si>
  <si>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</si>
  <si>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</si>
  <si>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</si>
  <si>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</si>
  <si>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</si>
  <si>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</si>
  <si>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</si>
  <si>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</si>
  <si>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</si>
  <si>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</si>
  <si>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</si>
  <si>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</si>
  <si>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</si>
  <si>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</si>
  <si>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</si>
  <si>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</si>
  <si>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</si>
  <si>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</si>
  <si>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</si>
  <si>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</si>
  <si>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</si>
  <si>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</si>
  <si>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</si>
  <si>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</si>
  <si>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</si>
  <si>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</si>
  <si>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</si>
  <si>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</si>
  <si>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</si>
  <si>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</si>
  <si>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</si>
  <si>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</si>
  <si>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</si>
  <si>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</si>
  <si>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</si>
  <si>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</si>
  <si>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</si>
  <si>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</si>
  <si>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</si>
  <si>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</si>
  <si>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</si>
  <si>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</si>
  <si>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</si>
  <si>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</si>
  <si>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</si>
  <si>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</si>
  <si>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</si>
  <si>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</si>
  <si>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</si>
  <si>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</si>
  <si>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</si>
  <si>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</si>
  <si>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</si>
  <si>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</si>
  <si>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</si>
  <si>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</si>
  <si>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</si>
  <si>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</si>
  <si>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</si>
  <si>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</si>
  <si>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</si>
  <si>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</si>
  <si>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</si>
  <si>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</si>
  <si>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</si>
  <si>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</si>
  <si>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</si>
  <si>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</si>
  <si>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</si>
  <si>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</si>
  <si>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</si>
  <si>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</si>
  <si>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</si>
  <si>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</si>
  <si>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</si>
  <si>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</si>
  <si>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</si>
  <si>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</si>
  <si>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</si>
  <si>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</si>
  <si>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</si>
  <si>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</si>
  <si>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</si>
  <si>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</si>
  <si>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</si>
  <si>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</si>
  <si>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</si>
  <si>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</si>
  <si>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</si>
  <si>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</si>
  <si>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</si>
  <si>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</si>
  <si>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</si>
  <si>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</si>
  <si>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</si>
  <si>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</si>
  <si>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</si>
  <si>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</si>
  <si>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</si>
  <si>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</si>
  <si>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</si>
  <si>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</si>
  <si>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</si>
  <si>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</si>
  <si>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</si>
  <si>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</si>
  <si>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</si>
  <si>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</si>
  <si>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</si>
  <si>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</si>
  <si>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</si>
  <si>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</si>
  <si>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</si>
  <si>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</si>
  <si>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</si>
  <si>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</si>
  <si>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</si>
  <si>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</si>
  <si>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</si>
  <si>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</si>
  <si>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</si>
  <si>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</si>
  <si>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</si>
  <si>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</si>
  <si>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</si>
  <si>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</si>
  <si>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</si>
  <si>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</si>
  <si>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</si>
  <si>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</si>
  <si>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</si>
  <si>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</si>
  <si>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</si>
  <si>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</si>
  <si>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</si>
  <si>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</si>
  <si>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</si>
  <si>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</si>
  <si>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</si>
  <si>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</si>
  <si>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</si>
  <si>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</si>
  <si>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</si>
  <si>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</si>
  <si>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</si>
  <si>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</si>
  <si>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</si>
  <si>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</si>
  <si>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</si>
  <si>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</si>
  <si>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</si>
  <si>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</si>
  <si>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</si>
  <si>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</si>
  <si>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</si>
  <si>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</si>
  <si>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</si>
  <si>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</si>
  <si>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</si>
  <si>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</si>
  <si>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</si>
  <si>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</si>
  <si>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</si>
  <si>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</si>
  <si>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</si>
  <si>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</si>
  <si>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</si>
  <si>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</si>
  <si>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</si>
  <si>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</si>
  <si>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</si>
  <si>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</si>
  <si>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</si>
  <si>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</si>
  <si>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</si>
  <si>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</si>
  <si>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</si>
  <si>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</si>
  <si>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</si>
  <si>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</si>
  <si>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</si>
  <si>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</si>
  <si>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</si>
  <si>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</si>
  <si>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</si>
  <si>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</si>
  <si>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</si>
  <si>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</si>
  <si>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</si>
  <si>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</si>
  <si>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</si>
  <si>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</si>
  <si>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</si>
  <si>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</si>
  <si>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</si>
  <si>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</si>
  <si>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</si>
  <si>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</si>
  <si>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</si>
  <si>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</si>
  <si>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</si>
  <si>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</si>
  <si>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</si>
  <si>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</si>
  <si>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</si>
  <si>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</si>
  <si>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</si>
  <si>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</si>
  <si>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</si>
  <si>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</si>
  <si>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</si>
  <si>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</si>
  <si>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</si>
  <si>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</si>
  <si>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</si>
  <si>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</si>
  <si>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</si>
  <si>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</si>
  <si>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</si>
  <si>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</si>
  <si>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</si>
  <si>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</si>
  <si>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</si>
  <si>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</si>
  <si>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</si>
  <si>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</si>
  <si>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</si>
  <si>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</si>
  <si>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</si>
  <si>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</si>
  <si>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</si>
  <si>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</si>
  <si>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</si>
  <si>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</si>
  <si>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</si>
  <si>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</si>
  <si>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</si>
  <si>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</si>
  <si>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</si>
  <si>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</si>
  <si>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</si>
  <si>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</si>
  <si>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</si>
  <si>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</si>
  <si>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</si>
  <si>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</si>
  <si>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</si>
  <si>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</si>
  <si>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</si>
  <si>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</si>
  <si>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</si>
  <si>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</si>
  <si>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</si>
  <si>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</si>
  <si>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</si>
  <si>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</si>
  <si>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</si>
  <si>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</si>
  <si>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</si>
  <si>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</si>
  <si>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</si>
  <si>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</si>
  <si>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</si>
  <si>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</si>
  <si>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</si>
  <si>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</si>
  <si>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</si>
  <si>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</si>
  <si>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</si>
  <si>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</si>
  <si>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</si>
  <si>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</si>
  <si>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</si>
  <si>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</si>
  <si>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</si>
  <si>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</si>
  <si>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</si>
  <si>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</si>
  <si>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</si>
  <si>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</si>
  <si>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</si>
  <si>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</si>
  <si>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</si>
  <si>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</si>
  <si>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</si>
  <si>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</si>
  <si>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</si>
  <si>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</si>
  <si>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</si>
  <si>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</si>
  <si>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</si>
  <si>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</si>
  <si>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</si>
  <si>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</si>
  <si>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</si>
  <si>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</si>
  <si>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</si>
  <si>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</si>
  <si>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</si>
  <si>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</si>
  <si>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</si>
  <si>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</si>
  <si>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</si>
  <si>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</si>
  <si>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</si>
  <si>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</si>
  <si>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</si>
  <si>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</si>
  <si>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</si>
  <si>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</si>
  <si>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</si>
  <si>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</si>
  <si>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</si>
  <si>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</si>
  <si>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</si>
  <si>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</si>
  <si>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</si>
  <si>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</si>
  <si>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</si>
  <si>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</si>
  <si>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</si>
  <si>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</si>
  <si>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</si>
  <si>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</si>
  <si>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</si>
  <si>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</si>
  <si>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</si>
  <si>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</si>
  <si>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</si>
  <si>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</si>
  <si>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</si>
  <si>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</si>
  <si>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</si>
  <si>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</si>
  <si>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</si>
  <si>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</si>
  <si>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</si>
  <si>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</si>
  <si>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</si>
  <si>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</si>
  <si>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</si>
  <si>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</si>
  <si>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</si>
  <si>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</si>
  <si>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</si>
  <si>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</si>
  <si>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</si>
  <si>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</si>
  <si>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</si>
  <si>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</si>
  <si>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</si>
  <si>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</si>
  <si>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</si>
  <si>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</si>
  <si>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</si>
  <si>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</si>
  <si>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</si>
  <si>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</si>
  <si>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</si>
  <si>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</si>
  <si>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</si>
  <si>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</si>
  <si>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</si>
  <si>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</si>
  <si>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</si>
  <si>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</si>
  <si>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</si>
  <si>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</si>
  <si>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</si>
  <si>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</si>
  <si>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</si>
  <si>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</si>
  <si>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</si>
  <si>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</si>
  <si>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</si>
  <si>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</si>
  <si>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</si>
  <si>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</si>
  <si>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</si>
  <si>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</si>
  <si>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</si>
  <si>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</si>
  <si>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</si>
  <si>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</si>
  <si>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</si>
  <si>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</si>
  <si>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</si>
  <si>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</si>
  <si>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</si>
  <si>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</si>
  <si>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</si>
  <si>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</si>
  <si>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</si>
  <si>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</si>
  <si>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</si>
  <si>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</si>
  <si>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</si>
  <si>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</si>
  <si>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</si>
  <si>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</si>
  <si>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</si>
  <si>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</si>
  <si>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</si>
  <si>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</si>
  <si>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</si>
  <si>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</si>
  <si>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</si>
  <si>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</si>
  <si>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</si>
  <si>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</si>
  <si>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</si>
  <si>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</si>
  <si>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</si>
  <si>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</si>
  <si>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</si>
  <si>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</si>
  <si>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</si>
  <si>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</si>
  <si>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</si>
  <si>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</si>
  <si>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</si>
  <si>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</si>
  <si>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</si>
  <si>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</si>
  <si>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</si>
  <si>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</si>
  <si>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</si>
  <si>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</si>
  <si>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</si>
  <si>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</si>
  <si>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</si>
  <si>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</si>
  <si>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</si>
  <si>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</si>
  <si>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</si>
  <si>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</si>
  <si>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</si>
  <si>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</si>
  <si>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</si>
  <si>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</si>
  <si>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</si>
  <si>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</si>
  <si>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</si>
  <si>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</si>
  <si>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</si>
  <si>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</si>
  <si>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</si>
  <si>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</si>
  <si>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</si>
  <si>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</si>
  <si>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</si>
  <si>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</si>
  <si>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</si>
  <si>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</si>
  <si>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</si>
  <si>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</si>
  <si>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</si>
  <si>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</si>
  <si>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</si>
  <si>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</si>
  <si>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</si>
  <si>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</si>
  <si>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</si>
  <si>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</si>
  <si>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</si>
  <si>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</si>
  <si>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</si>
  <si>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</si>
  <si>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</si>
  <si>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</si>
  <si>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</si>
  <si>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</si>
  <si>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</si>
  <si>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</si>
  <si>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</si>
  <si>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</si>
  <si>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</si>
  <si>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</si>
  <si>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</si>
  <si>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</si>
  <si>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</si>
  <si>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</si>
  <si>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</si>
  <si>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</si>
  <si>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</si>
  <si>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</si>
  <si>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</si>
  <si>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</si>
  <si>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</si>
  <si>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</si>
  <si>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</si>
  <si>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</si>
  <si>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</si>
  <si>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</si>
  <si>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</si>
  <si>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</si>
  <si>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</si>
  <si>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</si>
  <si>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</si>
  <si>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</si>
  <si>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</si>
  <si>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</si>
  <si>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</si>
  <si>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</si>
  <si>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</si>
  <si>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</si>
  <si>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</si>
  <si>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</si>
  <si>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</si>
  <si>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</si>
  <si>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</si>
  <si>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</si>
  <si>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</si>
  <si>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</si>
  <si>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</si>
  <si>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</si>
  <si>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</si>
  <si>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</si>
  <si>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</si>
  <si>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</si>
  <si>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</si>
  <si>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</si>
  <si>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</si>
  <si>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</si>
  <si>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</si>
  <si>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</si>
  <si>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</si>
  <si>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</si>
  <si>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</si>
  <si>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</si>
  <si>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</si>
  <si>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</si>
  <si>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</si>
  <si>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</si>
  <si>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</si>
  <si>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</si>
  <si>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</si>
  <si>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</si>
  <si>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</si>
  <si>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</si>
  <si>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</si>
  <si>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</si>
  <si>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</si>
  <si>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</si>
  <si>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</si>
  <si>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</si>
  <si>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</si>
  <si>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</si>
  <si>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</si>
  <si>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</si>
  <si>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</si>
  <si>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</si>
  <si>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</si>
  <si>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</si>
  <si>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</si>
  <si>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</si>
  <si>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</si>
  <si>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</si>
  <si>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</si>
  <si>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</si>
  <si>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</si>
  <si>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</si>
  <si>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</si>
  <si>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</si>
  <si>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</si>
  <si>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</si>
  <si>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</si>
  <si>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</si>
  <si>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</si>
  <si>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</si>
  <si>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</si>
  <si>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</si>
  <si>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</si>
  <si>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</si>
  <si>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</si>
  <si>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</si>
  <si>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</si>
  <si>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</si>
  <si>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</si>
  <si>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</si>
  <si>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</si>
  <si>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</si>
  <si>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</si>
  <si>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</si>
  <si>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</si>
  <si>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</si>
  <si>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</si>
  <si>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</si>
  <si>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</si>
  <si>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</si>
  <si>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</si>
  <si>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</si>
  <si>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</si>
  <si>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</si>
  <si>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</si>
  <si>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</si>
  <si>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</si>
  <si>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</si>
  <si>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</si>
  <si>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</si>
  <si>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</si>
  <si>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</si>
  <si>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</si>
  <si>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</si>
  <si>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</si>
  <si>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</si>
  <si>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</si>
  <si>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</si>
  <si>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</si>
  <si>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</si>
  <si>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</si>
  <si>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</si>
  <si>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</si>
  <si>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</si>
  <si>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</si>
  <si>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</si>
  <si>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</si>
  <si>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</si>
  <si>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</si>
  <si>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</si>
  <si>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</si>
  <si>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</si>
  <si>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</si>
  <si>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</si>
  <si>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</si>
  <si>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</si>
  <si>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</si>
  <si>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</si>
  <si>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</si>
  <si>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</si>
  <si>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</si>
  <si>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</si>
  <si>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</si>
  <si>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</si>
  <si>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</si>
  <si>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</si>
  <si>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</si>
  <si>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</si>
  <si>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</si>
  <si>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</si>
  <si>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</si>
  <si>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</si>
  <si>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</si>
  <si>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</si>
  <si>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</si>
  <si>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</si>
  <si>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</si>
  <si>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</si>
  <si>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</si>
  <si>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</si>
  <si>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</si>
  <si>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</si>
  <si>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</si>
  <si>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</si>
  <si>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</si>
  <si>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</si>
  <si>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</si>
  <si>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</si>
  <si>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</si>
  <si>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</si>
  <si>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</si>
  <si>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</si>
  <si>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</si>
  <si>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</si>
  <si>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</si>
  <si>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</si>
  <si>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</si>
  <si>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</si>
  <si>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</si>
  <si>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</si>
  <si>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</si>
  <si>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</si>
  <si>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</si>
  <si>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</si>
  <si>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</si>
  <si>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</si>
  <si>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</si>
  <si>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</si>
  <si>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</si>
  <si>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</si>
  <si>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</si>
  <si>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</si>
  <si>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</si>
  <si>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</si>
  <si>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</si>
  <si>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</si>
  <si>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</si>
  <si>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</si>
  <si>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</si>
  <si>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</si>
  <si>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</si>
  <si>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</si>
  <si>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</si>
  <si>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</si>
  <si>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</si>
  <si>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</si>
  <si>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</si>
  <si>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</si>
  <si>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</si>
  <si>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</si>
  <si>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</si>
  <si>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</si>
  <si>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</si>
  <si>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</si>
  <si>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</si>
  <si>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</si>
  <si>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</si>
  <si>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</si>
  <si>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</si>
  <si>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</si>
  <si>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</si>
  <si>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</si>
  <si>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</si>
  <si>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</si>
  <si>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</si>
  <si>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</si>
  <si>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</si>
  <si>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</si>
  <si>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</si>
  <si>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</si>
  <si>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</si>
  <si>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</si>
  <si>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</si>
  <si>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</si>
  <si>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</si>
  <si>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</si>
  <si>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</si>
  <si>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</si>
  <si>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</si>
  <si>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</si>
  <si>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</si>
  <si>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</si>
  <si>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</si>
  <si>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</si>
  <si>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</si>
  <si>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</si>
  <si>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</si>
  <si>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</si>
  <si>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</si>
  <si>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</si>
  <si>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</si>
  <si>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</si>
  <si>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</si>
  <si>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</si>
  <si>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</si>
  <si>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</si>
  <si>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</si>
  <si>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</si>
  <si>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</si>
  <si>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</si>
  <si>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</si>
  <si>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</si>
  <si>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</si>
  <si>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</si>
  <si>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</si>
  <si>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</si>
  <si>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</si>
  <si>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</si>
  <si>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</si>
  <si>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</si>
  <si>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</si>
  <si>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</si>
  <si>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</si>
  <si>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</si>
  <si>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</si>
  <si>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</si>
  <si>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</si>
  <si>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</si>
  <si>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</si>
  <si>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</si>
  <si>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</si>
  <si>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</si>
  <si>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r>
      <rPr>
        <b/>
        <sz val="12"/>
        <rFont val="Calibri"/>
        <family val="2"/>
      </rPr>
      <t>Página</t>
    </r>
    <r>
      <rPr>
        <sz val="12"/>
        <rFont val="Calibri"/>
        <family val="2"/>
      </rPr>
      <t xml:space="preserve"> 1 de 6</t>
    </r>
  </si>
  <si>
    <r>
      <t xml:space="preserve">Políticos
</t>
    </r>
    <r>
      <rPr>
        <sz val="14"/>
        <rFont val="Cambria"/>
        <family val="1"/>
      </rPr>
      <t>(Cambios de gobierno, legislación, políticas públicas, regulación).</t>
    </r>
  </si>
  <si>
    <t>Cambio de administración  que impliquen nuevas directrices, ajustes en programas y proyectos</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</si>
  <si>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</si>
  <si>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r>
      <t xml:space="preserve">Estructura Organizacional
PERSONAS
</t>
    </r>
    <r>
      <rPr>
        <sz val="14"/>
        <rFont val="Cambria"/>
        <family val="1"/>
      </rPr>
      <t>(competencia del personal, disponibilidad del personal, seguridad y salud ocupacional).</t>
    </r>
  </si>
  <si>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</si>
  <si>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</si>
  <si>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r>
      <t xml:space="preserve">Objetivo del Proceso Proceso
DISEÑO DEL PROCESO: </t>
    </r>
    <r>
      <rPr>
        <sz val="14"/>
        <rFont val="Cambria"/>
        <family val="1"/>
      </rPr>
      <t>claridad en la descripción del alcance y objetivo del proceso.</t>
    </r>
  </si>
  <si>
    <t>N.A.</t>
  </si>
  <si>
    <t>Falta de trabajadores por enfermedad.</t>
  </si>
  <si>
    <t xml:space="preserve">
El COVID puede hacer que gran parte de nuestra plantilla, enferme en un periodo muy corto de tiempo. Esto puede generar miedo y psicosis entre los empleados, viéndose afectada la productividad y la Calidad de nuestros productos o servicios.</t>
  </si>
  <si>
    <r>
      <t xml:space="preserve">Sociales y Culturales
</t>
    </r>
    <r>
      <rPr>
        <sz val="14"/>
        <rFont val="Cambria"/>
        <family val="1"/>
      </rPr>
      <t>(demografía, responsabilidad social, orden público)</t>
    </r>
  </si>
  <si>
    <t>Orden publico</t>
  </si>
  <si>
    <t>Atentados.
Atraco.
Violencia.</t>
  </si>
  <si>
    <t xml:space="preserve">Directrices frente a la formulación e Implementación código de integridad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</si>
  <si>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</si>
  <si>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</si>
  <si>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</si>
  <si>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r>
      <t xml:space="preserve">Legales y reglamentarios
</t>
    </r>
    <r>
      <rPr>
        <sz val="14"/>
        <rFont val="Cambria"/>
        <family val="1"/>
      </rPr>
      <t>(Normatividad externa (leyes, decretos,
ordenanzas y acuerdos)</t>
    </r>
  </si>
  <si>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</si>
  <si>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</si>
  <si>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r>
      <t xml:space="preserve">Políticas, objetivos y estrategias implementadas
ESTRATÉGICOS
</t>
    </r>
    <r>
      <rPr>
        <sz val="14"/>
        <rFont val="Cambria"/>
        <family val="1"/>
      </rPr>
      <t>(direccionamiento estratégico, planeación institucional,liderazgo, trabajo en equipo).</t>
    </r>
  </si>
  <si>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</si>
  <si>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r>
      <t xml:space="preserve">Interrelación con otros procesos
INTERACCIONES CON OTROS PROCESOS: </t>
    </r>
    <r>
      <rPr>
        <sz val="14"/>
        <rFont val="Cambria"/>
        <family val="1"/>
      </rPr>
      <t>relación precisa con otros procesos en cuanto a insumos, proveedores, productos, usuarios o clientes.</t>
    </r>
  </si>
  <si>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</si>
  <si>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</si>
  <si>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</si>
  <si>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</si>
  <si>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r>
      <t xml:space="preserve">Tecnológicos
</t>
    </r>
    <r>
      <rPr>
        <sz val="14"/>
        <rFont val="Cambria"/>
        <family val="1"/>
      </rPr>
      <t>(Avances en tecnología, acceso a sistemas de información
externos, gobierno en línea)</t>
    </r>
  </si>
  <si>
    <t xml:space="preserve">Nuevas plataformas tecnológicas financieras nacionales o distritales que impliquen cambios de la infraestructura y la cultura organizacional de la entidad.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</si>
  <si>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</si>
  <si>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r>
      <t xml:space="preserve">Recursos y conocimientos con que se cuenta
FINANCIEROS
</t>
    </r>
    <r>
      <rPr>
        <sz val="14"/>
        <rFont val="Cambria"/>
        <family val="1"/>
      </rPr>
      <t>(presupuesto de funcionamiento, recursos de inversión, infraestructura, capacidad instalada).</t>
    </r>
  </si>
  <si>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</si>
  <si>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r>
      <t xml:space="preserve">Procedimientos asociados
</t>
    </r>
    <r>
      <rPr>
        <sz val="14"/>
        <rFont val="Cambria"/>
        <family val="1"/>
      </rPr>
      <t>Pertinencia en los procedimientos que
desarrollan los procesos.</t>
    </r>
  </si>
  <si>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</si>
  <si>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</si>
  <si>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r>
      <t xml:space="preserve">Financieros
</t>
    </r>
    <r>
      <rPr>
        <sz val="14"/>
        <rFont val="Cambria"/>
        <family val="1"/>
      </rPr>
      <t>(Disponibilidad de capital, liquidez, mercados
financieros, desempleo, competencia.)</t>
    </r>
  </si>
  <si>
    <t>Disminución en el Presupuesto asignado a la entidad.</t>
  </si>
  <si>
    <r>
      <t xml:space="preserve">Relaciones con las partes involucradas
COMUNICACIÓN INTERNA: </t>
    </r>
    <r>
      <rPr>
        <sz val="14"/>
        <rFont val="Cambria"/>
        <family val="1"/>
      </rPr>
      <t>canales utilizados y su efectividad, flujo de la información necesaria para el desarrollo de las operaciones.</t>
    </r>
  </si>
  <si>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</si>
  <si>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</si>
  <si>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r>
      <t xml:space="preserve">Responsable del proceso </t>
    </r>
    <r>
      <rPr>
        <sz val="14"/>
        <rFont val="Cambria"/>
        <family val="1"/>
      </rPr>
      <t>Grado de autoridad y responsabilidad de los funcionarios frente al proceso.</t>
    </r>
  </si>
  <si>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</si>
  <si>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</si>
  <si>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</si>
  <si>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</si>
  <si>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r>
      <t xml:space="preserve">Activos de seguridad digital del proceso                                                                                                                                                                                                                                                                                                                                                                                                                                                              </t>
    </r>
    <r>
      <rPr>
        <sz val="14"/>
        <rFont val="Cambria"/>
        <family val="1"/>
      </rPr>
      <t>Información, aplicaciones,
hardware entre otros, que se deben proteger para garantizar el funcionamiento interno de cada proceso, como de cara al ciudadano</t>
    </r>
  </si>
  <si>
    <t>No se ingresa la información de manera correcta y oportuna a los sistemas de información de la entidad.</t>
  </si>
  <si>
    <t xml:space="preserve">Perdida de integridad 
Perdida de disponibilidad  
Perdida de confidencialidad </t>
  </si>
  <si>
    <t>1. Inadecuado registro y salvaguarda de los dineros recaudados y recibidos por el IPES.</t>
  </si>
  <si>
    <t>2. Pago inoportuno e inadecuado de las obligaciones liquidadas de compromisos adquiridos con proveedores y contratistas</t>
  </si>
  <si>
    <t xml:space="preserve">3. Inadecuada ejecución del PAC
</t>
  </si>
  <si>
    <t>Factores asociados a la deficiente  verificación de los documentos soporte de los ingresos de tesorería y/o a la falta de soportes para la identificación del concepto de los ingresos, y/o a las fallas en el aplicativo de información financiera Goobi que pueden generar el inadecuado registro en el sistema o la no afectación en cuanto a la parte contable, tesoral, presupuestal o de cartera.
Vulnerabilidad en el recaudo y salvaguarda del dinero en efectivo y títulos valores.</t>
  </si>
  <si>
    <t xml:space="preserve">Realizar los pagos de manera tardía de acuerdo a los vencimientos de éstos, o con valores diferentes a los liquidados, o al tercero equivocado, o el no pago de la obligación. </t>
  </si>
  <si>
    <t>Se presenta cuando el PAC ejecutado no se cumple respecto al PAC programado ya sea por faltante o sobrante del mismo teniendo en cuenta que siempre dicha ejecución debe tener una tendencia del 100%, lo cual depende en gran medida de una adecuada programación.</t>
  </si>
  <si>
    <t>1.   Deficiente  verificación de los documentos soportes de los ingresos de tesorería o no contar con los soportes idóneos que los respalden (recibos de pago, facturas, acuerdos de pago, extractos bancarios, consultas del portal bancario, liquidaciones de ingresos, convenios, planillas de OPGET, oficios, incapacidades, relaciones de ingresos, consignaciones, entre otros). 
1.2. Fallas y deficiencias del aplicativo de información financiera Goobi que afectan el registro oportuno en Goobi de los recibos de caja de recaudos en ventanilla y demás ingresos.  
1.3. La no verificación de los  ingresos diarios de recaudos por ventanilla como de la autenticidad de los dineros recibidos en efectivo.
1.4. La no salvaguarda de los dineros en la caja fuerte y demás títulos valores recaudados por ventanilla, hasta su depósito en el banco, así como la inadecuada infraestructura para realizar actividades de recaudo en plazas de mercado y puntos comerciales, deficiencias en las medidas de seguridad.
1.5. No realizar el control de los ingresos bancarios y no realizar las conciliaciones que son necesarias en tesorería para el control de los movimientos de ingresos. 
1.6. La no aplicación del procedimiento PR-019 Ingresos de Tesorería.</t>
  </si>
  <si>
    <t>1.1. 1.2. Pérdida de imagen institucional
2.1. 2.2 Sobrecostos y reprocesos
3.1, 3.2, 3.4 y 3.5 Detrimento patrimonial
4.2, 4.3, 4.4 y 4.5 Sanciones administrativas, disciplinarias fiscales
5.1, 5.2 y 5.5 Demoras en el cierre mensual.  
6.1, 6.3, 6.5 y 6.6 Inconsistencias en la información registrada en el aplicativo de información financiera Goobi, afectación inadecuada del presupuesto,  la cartera, la contabilidad y la tesorería
7.3 y 7.5 Generación de partidas conciliatorias.</t>
  </si>
  <si>
    <t xml:space="preserve">2.1. La no relación de las  obligaciones en la base de pagos  
2.2. Inadecuada verificación de las obligaciones en el PAC  
2.3. El inadecuado reporte de los datos bancarios por parte de los beneficiarios de los pagos y/o la inadecuada verificación de datos bancarios de los beneficiarios de los pagos y su creación y/o actualización en OPGET
2.4. Solicitud inoportuna de  los recursos de transferencia a la SHD
2.5.Fallas en entidades bancarias o en los aplicativos de la SHD.
2.6. Las áreas del IPES no tramitan las cuentas debidamente ni de manera oportuna, generando atrasos, lo cual ocasiona que las obligaciones lleguen de manera extemporánea a la tesorería.
2.7. Revisión inadecuada de las Órdenes de Pago que se diligencian en el aplicativo OPGET  de la SHD, para la solicitud de recursos de transferencia.
</t>
  </si>
  <si>
    <t xml:space="preserve">Castigo presupuestal por parte de la Secretaría Distrital de Hacienda por la no ejecución del PAC
2.1, 2.3 y 2.4 Reprocesos por correcciones o por nuevas solicitudes 
3.1 , 3.2 Quejas y reclamaciones por parte de los contratistas y proveedores por demoras en los pagos, afectando la imagen de la entidad
4.4, 4.7 Sanciones administrativas, disciplinarias fiscales
5.5, 5.7 Afectación inadecuada del presupuesto
6.7, 6.3 Sobrecostos asociados al pago de sanciones o multas en el caso de impuestos o de intereses de mora en el caso de los servicios públicos.
</t>
  </si>
  <si>
    <t xml:space="preserve">3.1. La inoportuna elaboración bimestral de  la base de PAC para la reprogramación y/o la entrega inoportuna del PAC reprogramado por parte de las áreas  
3.2. Inoportuna notificación a las dependencias del IPES para la corrección del PAC y/o por parte de las áreas, la inoportuna corrección de las inconsistencias del PAC reprogramado  
3.3. La no elaboración de  la base de pagos mensual, validando el PAC
3.4. La revisión y registro  inoportuno de las compensaciones en SISPAC 
3.5. Inoportuno  seguimiento y control del PAC programado con el PAC ejecutado
3.6. Programación inadecuada del PAC por parte de las áreas encargadas
</t>
  </si>
  <si>
    <t xml:space="preserve">1.3, 1.4, 1.5, 1.6 Pérdida de imagen institucional
2.3, 2.4, 2.5, 2.6 Pérdidas económicas. Investigaciones por parte de los entes de control.
3.1 Generación de PAC no ejecutado 
4.2 Reprocesos, solicitud de compensaciones, de adiciones de PAC y de liberación de PAC no ejecutado ante la Secretaría Distrital de Hacienda.
5.1 No pago de obligaciones
6.1 Sanciones administrativas, disciplinarias fiscales
7.1, 7.2 Afectación negativa del presupuesto
8.1, 8.2, 8.3, 8.5 Posible pérdida del erario público,  afectándose la entidad  y su buen nombre.
</t>
  </si>
  <si>
    <r>
      <t xml:space="preserve">Con el propósito de recibir y comprobar la autenticidad del dinero en los recaudos por ventanilla, el  personal técnico de la tesorería del IPES es el responsable de  contrastar el valor del soporte respectivo que allegan los usuarios,  recibe el dinero y comprueba su autenticidad, que cumpla con las especificaciones, marcas y sellos establecidos por el emisor. Registra en el aplicativo de información financiera Goobi el Comprobante de ingreso o Recibo de caja según corresponda, le entrega al usuario el original con el sello y firma y la copia es para el archivo de la tesorería, esto se realiza cada vez que se efectúa un pago por parte de los usuarios. Se deben seguir las medidas de seguridad requeridas para el proceso tales como cámaras de seguridad, acceso restringido al área, uso de la máquina validadora de billetes. En las jornadas de recaudo y cuando se generan atrasos en el registro de la información por los inconvenientes presentados en Goobi, la tesorería maneja talonarios de recibos manuales prenumerados. </t>
    </r>
    <r>
      <rPr>
        <b/>
        <sz val="11"/>
        <color theme="1"/>
        <rFont val="Arial"/>
        <family val="2"/>
      </rPr>
      <t>Posteriormente, se diligencia a diario en Excel la relación de los recibos en el archivo de Recaudo Manual Ventanilla, diligenciando el formato FO-156, Relación de ingresos , aclarando que esto se hará con recibos manuales o efectuados a través de GOOBI.</t>
    </r>
    <r>
      <rPr>
        <b/>
        <sz val="11"/>
        <rFont val="Arial"/>
        <family val="2"/>
      </rPr>
      <t xml:space="preserve"> Lo anterior está vinculado con el procedimiento PR-019, Ingresos de Tesorería.</t>
    </r>
  </si>
  <si>
    <r>
      <t xml:space="preserve">2. Con el propósito de verificar los ingresos diarios de recaudo por ventanilla, al final del horario de atención al público el personal técnico responsable de éste confronta el dinero recibido en el día contra el aplicativo de información financiera Goobi, exporta la consulta a excel y diligencia el formato FO- 156 Relación de Ingresos, también el FO-667 Arqueo Diario de Ventanilla; </t>
    </r>
    <r>
      <rPr>
        <b/>
        <sz val="11"/>
        <rFont val="Arial"/>
        <family val="2"/>
      </rPr>
      <t>cuando se presentan inconvenientes en Goobi  que generan atrasos en el registro de la información diaria, como se mencionó en el control 1, se lleva a diario en Excel la relación de los recibos manuales en el archivo de Recaudo Manual Ventanilla.</t>
    </r>
    <r>
      <rPr>
        <sz val="11"/>
        <color theme="1"/>
        <rFont val="Arial"/>
        <family val="2"/>
      </rPr>
      <t xml:space="preserve"> El técnico reporta y entrega el dinero recaudado al tesorero(a) mediante el formato FO-668 Entregas Diarias de Recaudo Por Ventanilla, quien confronta los valores registrados en Goobi con los valores recibidos en físico. Cuando hay  inconvenientes en el aplicativo Goobi y no está al día la información en el sistema, no se hacen las respectivas confrontaciones con Goobi, el tesorero verifica el dinero en físico contra el formato  FO-667 Arqueo Diario de Ventanilla. </t>
    </r>
    <r>
      <rPr>
        <sz val="11"/>
        <rFont val="Arial"/>
        <family val="2"/>
      </rPr>
      <t>Lo anterior está vinculado con el procedimiento PR-019, Ingresos de Tesorería.</t>
    </r>
  </si>
  <si>
    <r>
      <t>3. Con el fin de salvaguardar el dinero en efectivo y demás títulos valores recaudados por ventanilla, el tesorero/a los salvaguarda en la caja fuerte de la tesorería del IPES, hasta su depósito en el banco, el cual debe ser realizado en vehículos de la entidad diariamente.  Se deben seguir las pautas del protocolo de seguridad, tales como cámaras de seguridad, acceso restringido. Para los recaudos en plazas y puntos comerciales, debe haber una infraestructura adecuada en las mismas,  el personal de tesorería que realiza la actividad debe consignar los dineros en la medida de lo posible el mismo día en un banco cercano al punto que se realizó la actividad. La entidad adquirió una póliza para el transporte de valores que cubre a los funcionarios de la tesorería que desarrollan tareas de recaudo.  Las evidencias son los formatos de consignación, los extractos bancarios, las actas de jornadas de recaudos fuera de la entidad.</t>
    </r>
    <r>
      <rPr>
        <sz val="11"/>
        <rFont val="Arial"/>
        <family val="2"/>
      </rPr>
      <t xml:space="preserve"> Lo anterior está vinculado con el procedimiento PR-019, Ingresos de Tesorería.</t>
    </r>
  </si>
  <si>
    <r>
      <t>4. Con el fin de realizar el control de los ingresos bancarios y de los registros de los ingresos en el aplicativo de información financiera Goobi, el funcionario designado del grupo de trabajo de tesorería hace el seguimiento periódico de los mismos mediante la verificación de las conciliaciones bancarias que realiza el área de contabilidad ; el profesional del área hace la verificación mensual del total por banco de la información reportada por cartera en los recaudos en bancos  plazas de mercado; cada mes elabora el FO-358 Conciliación Informe de Recaudos de Tesorería para ser verificado con presupuesto; el funcionario designado de Tesorería, debido a los inconvenientes de Goobi que ocasionan el registro tardío de la información de los recaudos por ventanilla y por las jornadas de recaudo, lleva el control mensual de las consignaciones contra lo registrado en Goobi, para realizar los ajustes que sean necesarios.  El personal técnico de tesorería realiza la consulta diaria en el portal bancario, de los abonos por concepto de mercado itinerante Samper Mendoza y de proyectos comerciales, los remite a las áreas encargadas para su identificación y registro, se utiliza el formato FO-613- Relación Consignación Samper Mendoza para los registros por este concepto; realiza la consulta diaria de los movimientos en los portales bancarios y diligencia el FO-612 Estado Diario Tesorería; el funcionario designado de Tesorería, realiza la conciliación mensual de las transferencias del distrito entre los registros de Goobi y lo reportado en Opget y Sispac de la Secretaría de Hacienda Distrital.  El tesorero mensualmente elabora el  FO-669 Arqueo Mensual De Cheques y Títulos Valores. El personal de tesorería encargado de registrar los ingresos bancarios debe verificar los documentos soporte que sean idóneos para su adecuado registro en Goobi</t>
    </r>
    <r>
      <rPr>
        <sz val="11"/>
        <rFont val="Arial"/>
        <family val="2"/>
      </rPr>
      <t>.Lo anterior está vinculado con el procedimiento PR-019, Ingresos de Tesorería.</t>
    </r>
  </si>
  <si>
    <r>
      <t xml:space="preserve">1. El auxiliar administrativo de tesorería con el fin de recibir y verificar las obligaciones que son radicadas en el área, revisa que tengan los documentos soporte básicos y las firmas correspondientes </t>
    </r>
    <r>
      <rPr>
        <sz val="11"/>
        <rFont val="Arial"/>
        <family val="2"/>
      </rPr>
      <t>(en caso de no ser posible realizar esta labor de manera física, se hará de manera virtual, asegurando siempre el soporte de autorización por correo electrónico)</t>
    </r>
    <r>
      <rPr>
        <sz val="11"/>
        <color theme="1"/>
        <rFont val="Arial"/>
        <family val="2"/>
      </rPr>
      <t xml:space="preserve">  las relaciona en la Base de Pagos Mensual y revisa que estén programadas en el PAC. Todo ello dentro de los plazos establecidos  por la Subdirección Administrativa y Financiera y teniendo en cuenta los cronogramas de la Secretaría de Hacienda Distrital y demás entes de control.</t>
    </r>
    <r>
      <rPr>
        <sz val="11"/>
        <rFont val="Arial"/>
        <family val="2"/>
      </rPr>
      <t>Lo anterior está vinculado con el procedimiento PR-018, Cancelación de obligaciones.</t>
    </r>
  </si>
  <si>
    <r>
      <t xml:space="preserve">2. Con el fin de verificar los datos bancarios de los beneficiarios de los pagos y solicitar los recursos de transferencia a la Secretaría de Hacienda Distrital,  se revisan los datos bancarios que están diligenciados en el FO-082 Informe ejecución contratos convenios  o FO-633 Certificación de cumplimiento, y en  los casos en que las cuentas bancarias no se encuentren registradas o estén desactualizadas, se actualiza y/o crean en GOOBI y se solicita </t>
    </r>
    <r>
      <rPr>
        <sz val="11"/>
        <rFont val="Arial"/>
        <family val="2"/>
      </rPr>
      <t>por parte de Presupuesto (creación) y de Tesorería (actualización)</t>
    </r>
    <r>
      <rPr>
        <sz val="11"/>
        <color theme="1"/>
        <rFont val="Arial"/>
        <family val="2"/>
      </rPr>
      <t xml:space="preserve"> en Opget a la Secretaría de Hacienda Distrital. En todo caso la información que prevalece es la del formato. Para el caso de recursos de transferencia, el personal técnico del área de tesorería diligencia las Ordenes de Pago en el aplicativo OPGET de la SHD, el cual afecta y valida en línea los aplicativos PREDIS (verificando la afectación presupuestal) Y SISPAC (verificando el PAC) de la SHD. Estas órdenes son impresas en físico y son remitidas al tesorero/a para que valide la información tesoral </t>
    </r>
    <r>
      <rPr>
        <sz val="11"/>
        <rFont val="Arial"/>
        <family val="2"/>
      </rPr>
      <t>(en caso de no ser posible realizar esta labor de manera física, se hará de manera virtual, asegurando siempre el soporte de autorización por correo electrónico).</t>
    </r>
    <r>
      <rPr>
        <sz val="11"/>
        <color theme="1"/>
        <rFont val="Arial"/>
        <family val="2"/>
      </rPr>
      <t xml:space="preserve"> una vez validada esta información, el/la responsable de presupuesto verifica los datos presupuestales de la obligación y aprueba la OP, posteriormente genera y aprueba la planilla en OPGET. Por último, mediante la firma digital tanto de el/la responsable de presupuesto como de el/la ordenador/a del gasto, se solicitan los recursos a la SHD. </t>
    </r>
    <r>
      <rPr>
        <sz val="11"/>
        <rFont val="Arial"/>
        <family val="2"/>
      </rPr>
      <t>Lo anterior está vinculado con el procedimiento PR-018, Cancelación de obligaciones.</t>
    </r>
  </si>
  <si>
    <t xml:space="preserve">3. Con el fin de girar mediante transferencia electrónica o cheque, si son pagos de recursos propios el/la tesorero/a, revisa los saldos de las cuentas bancarias de recursos propios y se selecciona de cuál se va a efectuar el giro. Cuando se trate de pagos por recursos de transferencia del Distrito y que correspondan a algunos casos especiales en donde el Instituto deba pagar al beneficiario final, es necesario solicitar previamente el dinero a la Dirección Distrital de Tesorería, para que esta entidad los transfiera directamente a la cuenta bancaria del Instituto (inscrita y aprobada previamente por la DDT). Antes de efectuar el giro al beneficiario final por parte del tesorero/a de la entidad, verifica que la Tesorería Distrital ya haya girado el dinero y por consiguiente esté disponible en la cuenta destinada para tal fin, así garantiza la existencia de los recursos para el pago, posteriormente autoriza al preparador de los pagos para que sean subidos en el portal bancario, en el caso que estos vayan a ser girados por transferencia electrónica o se procede a la elaboración del cheque, en el caso que así lo exija la forma de pago. Tanto para el caso del giro de recursos de transferencia que son pagados por el/la tesorero/a directamente por la cuenta bancaria asignada, como para el giro de obligaciones de recursos propios, se imprime la Nota Débito bancaria del giro realizado y se adjunta a los soportes.
En caso que la obligación deba cancelarse mediante cheque, éste se elabora con sello restrictivo al primer beneficiario, y debe ser aprobado mediante las firmas y sellos de el/la tesorero/a y el/la subdirector/a Administrativo/a y Financiero/a. Posteriormente, el cheque se salvaguarda en la caja fuerte hasta que sea reclamado o se remita al beneficiario, mediante el diligenciamiento del formato FO - 135 -Planilla entrega de cheques. Se lleva una relación de los cheques pendientes de cobro, si éstos no son reclamados dentro de los 3 meses, se elabora un Acta de anulación de cheques, se anula y constituye como acreedor, mediante el registro del comprobante de ingreso en GOOBI.
En el caso que el cheque fuera entregado al beneficiario por parte de la tesorería y pasados seis (6) meses a partir de la fecha de su emisión y éste no fuera cobrado, el cheque prescribe y en consecuencia deberá ser anulado. Lo anterior está vinculado con el procedimiento PR-018, Cancelación de obligaciones.
</t>
  </si>
  <si>
    <r>
      <t xml:space="preserve">1. De acuerdo </t>
    </r>
    <r>
      <rPr>
        <sz val="11"/>
        <rFont val="Arial"/>
        <family val="2"/>
      </rPr>
      <t>con el</t>
    </r>
    <r>
      <rPr>
        <sz val="11"/>
        <color theme="1"/>
        <rFont val="Arial"/>
        <family val="2"/>
      </rPr>
      <t xml:space="preserve"> cronograma de la Secretaría de Hacienda Distrital, el PAC debe ser reprogramado bimestralmente. </t>
    </r>
    <r>
      <rPr>
        <sz val="11"/>
        <rFont val="Arial"/>
        <family val="2"/>
      </rPr>
      <t>La Tesorería remite la base del PAC a las áreas, para que éstas efectúen la reprogramación del PAC;</t>
    </r>
    <r>
      <rPr>
        <sz val="11"/>
        <color theme="1"/>
        <rFont val="Arial"/>
        <family val="2"/>
      </rPr>
      <t xml:space="preserve"> esta reprogramación es elaborada por el responsable de programar el PAC de cada área, mediante el diligenciamiento del formato FO- 136 "Programación Mensual de Gastos" y el/la profesional del área de tesorería con el fin de recibirla y validarla, revisa que esté correcta, teniendo en cuenta la base de PAC enviada a las áreas. </t>
    </r>
    <r>
      <rPr>
        <sz val="11"/>
        <rFont val="Arial"/>
        <family val="2"/>
      </rPr>
      <t>Lo anterior está vinculado con el procedimiento PR-020, "Programación del PAC".</t>
    </r>
  </si>
  <si>
    <r>
      <t xml:space="preserve">2. Con el objetivo de dejar en firme la reprogramación bimestral del PAC ante la Secretaría Distrital de Hacienda, luego que es aprobada la información registrada en el aplicativo SISPAC de la secretaría, el/la profesional del área de tesorería genera los reportes de este aplicativo y verifica que la programación esté correcta de acuerdo al PAC consolidado reprogramado por las áreas y de ser necesario elabora los ajustes que requiera en el aplicativo para que así sea. </t>
    </r>
    <r>
      <rPr>
        <sz val="11"/>
        <rFont val="Arial"/>
        <family val="2"/>
      </rPr>
      <t>Lo anterior está vinculado con el procedimiento PR-020, "Programación del PAC".</t>
    </r>
  </si>
  <si>
    <r>
      <t xml:space="preserve">3. A fin de hacer el seguimiento y control del PAC la tesorería elabora al inicio de cada mes, la Base de Pagos Mensual en Excel donde relaciona las obligaciones de pago que son radicadas en tesorería y se efectúa el cruce con el PAC programado, verificando que estén contemplados, además sirve para llevar el control continuo de la ejecución del PAC y de las compensaciones del mismo.  La tesorería del IPES cada mes antes de la fecha de cierre del aplicativo OPGET de la Secretaría de Hacienda Distrital,  envía un correo a las dependencias informando de los pagos que fueron programados en el PAC y que no han sido radicados en la tesorería, para que informen en qué estado están las cuentas y los jefes de área tomen las medidas al respecto.  Cada mes se  elaboran memorandos a las dependencias de la entidad cuyos PAC de recursos de transferencia no son ejecutados en un 100%, para que se den las respectivas explicaciones y tomen las medidas necesarias, evitando la generación de PAC no Ejecutado. Igualmente la Secretaría Distrital de Hacienda, lleva las estadísticas del PAC No Ejecutado de todas las entidades del distrito, información que es publicada en la página Web de la Secretaría Distrital de Hacienda. </t>
    </r>
    <r>
      <rPr>
        <sz val="11"/>
        <rFont val="Arial"/>
        <family val="2"/>
      </rPr>
      <t>Lo anterior está vinculado con el procedimiento PR-020, "Programación del PAC".</t>
    </r>
  </si>
  <si>
    <r>
      <t xml:space="preserve">4. En el caso que las obligaciones radicadas en tesorería no estén programadas en el PAC, el auxiliar administrativo y/o Técnico Operativo de tesorería envía un correo electrónico al área correspondiente, con el fin de que éstas realicen las compensaciones a que haya lugar, mediante el diligenciamiento del formato FO- 359 "Compensación PAC".  Una vez radicada la compensación en la Tesorería, el/la profesional  o técnico operativo la revisa,  registra en el aplicativo SISPAC, con el fin de poder continuar con el </t>
    </r>
    <r>
      <rPr>
        <sz val="11"/>
        <rFont val="Arial"/>
        <family val="2"/>
      </rPr>
      <t>proceso</t>
    </r>
    <r>
      <rPr>
        <sz val="11"/>
        <color theme="1"/>
        <rFont val="Arial"/>
        <family val="2"/>
      </rPr>
      <t xml:space="preserve"> para el pago de la obligación. </t>
    </r>
    <r>
      <rPr>
        <sz val="11"/>
        <rFont val="Arial"/>
        <family val="2"/>
      </rPr>
      <t>Lo anterior está vinculado con el procedimiento PR-020, "Programación del PAC".</t>
    </r>
  </si>
  <si>
    <r>
      <t xml:space="preserve">4. </t>
    </r>
    <r>
      <rPr>
        <sz val="11"/>
        <rFont val="Arial"/>
        <family val="2"/>
      </rPr>
      <t>Cuando se presentan rechazos de los pagos efectuados</t>
    </r>
    <r>
      <rPr>
        <sz val="11"/>
        <color theme="1"/>
        <rFont val="Arial"/>
        <family val="2"/>
      </rPr>
      <t xml:space="preserve">, es necesario revisar la causa de los mismos y enmendar la situación, cuando se evidencia que el  rechazo es por error en el diligenciamiento de los documentos soporte de la obligación, se le informa al área encargada del contrato (quien esté a cargo de revisión de los contratos) para que suministre los datos correctos y anexen los soportes correspondientes. Se realiza nuevamente el trámite de pago hasta que se haga efectivo el giro.
De presentarse el rechazo de algún pago el sistema OPGET lo anulará automáticamente y reversará el PAC y los descuentos asociados, así cada entidad distrital será responsable de consultar sus rechazos en OPGET y gestionar una nueva orden de pago. Esta anulación automática no aplica para órdenes de pago masivas, con endosos, con embargos o giradas parcialmente, casos en los que la entidad debe diligenciar el formato o el medio establecido por la DDT para la solicitud de reenvío de pagos rechazados, previa aprobación del responsable del presupuesto y ordenador del gasto de la entidad. La solicitud debe ser tramitada ante la oficina de gestión de pagos, quienes hacen la revisión, el acta y el reenvío del pago.
En el caso de los cheques, cuando se evidencia que fue rechazado por firmas, fondos insuficientes u otra causa, se gestiona hasta que el cheque se haga efectivo. </t>
    </r>
    <r>
      <rPr>
        <sz val="11"/>
        <rFont val="Arial"/>
        <family val="2"/>
      </rPr>
      <t>Lo anterior está vinculado con el procedimiento PR-018, Cancelación de obligaciones.</t>
    </r>
  </si>
  <si>
    <t>1. Recibir dinero en efectivo en venanilla y en las jornadas de recaudo, vericando autenticidad del dinero.
2. Diligenciar recibos manuales en jornadas de recaudo y en eventualidades de fallas del sistema Goobi, pra el caso de recepción en ventanilla.
3. Registrar recibos de caja y comprobantes de ingreso en Goobi:
4. Relacionar en el archivo Excel llamado "Recaudo Manual Ventanilla"</t>
  </si>
  <si>
    <t>Recibos manuales
Recibos de caja y comprobantes de ingresos del aplicativo  Goobi
Archivo Recaudo Manual Ventanilla
Formato FO-156 Relación de ingresos.</t>
  </si>
  <si>
    <t xml:space="preserve">
Formato FO-156 Relación de ingresos.</t>
  </si>
  <si>
    <t>Personal técnico Tesorería</t>
  </si>
  <si>
    <t>Recibos de caja o comprobantes de ingreso por ventanilla elaborados en tiempo real /Total recaudos del mes por ventanilla.</t>
  </si>
  <si>
    <t>1. Desatraso en registros de recaudos diarios en GOOBI, permitiendo generar en tiempo real los recibos a los usuarios que pagan en ventanilla y dejando información disponible en el sistema para consulta.
100% para el mes de marzo de 2020 (En enero y febrero de 2020, se hicieron manuales todos los comprobantes y para el mes de abril de 2020, no hubo recaudos por ventanilla, a raíz del asilamiento obligatorio por pandemia Covid 19)</t>
  </si>
  <si>
    <r>
      <t xml:space="preserve">Recibos manuales
Recibos de caja y comprobantes de ingresos del aplicativo  Goobi
Archivo Recaudo Manual Ventanilla
</t>
    </r>
    <r>
      <rPr>
        <sz val="11"/>
        <rFont val="Arial"/>
        <family val="2"/>
      </rPr>
      <t>Formato FO-156 Relación de ingresos.</t>
    </r>
  </si>
  <si>
    <r>
      <t xml:space="preserve">1. Verificar  ingresos diarios.
2. Relacionar registros en archivo Excel.
3. Confrontar valores recibidos con los registrados
</t>
    </r>
    <r>
      <rPr>
        <sz val="11"/>
        <rFont val="Arial"/>
        <family val="2"/>
      </rPr>
      <t>4. Verificar autenticidad de los billetes por parte del Tesorero.
5. Verificar Consignación y acta de cada jornada de recaudo en plazas, se diseñó y se puso en funcionamiento una carpeta compartida en Drive, donde se almacenan todos los PDF de las actas de jornadas de recaudo y se controlan día a día a través de un Excel que reposa en esta misma carpeta.</t>
    </r>
  </si>
  <si>
    <r>
      <t xml:space="preserve">Formato FO- 156 Relación de Ingresos
FO-667 Arqueo Diario Ventanilla
FO-668 Entregas diarias de recaudo por ventanilla
</t>
    </r>
    <r>
      <rPr>
        <sz val="11"/>
        <rFont val="Arial"/>
        <family val="2"/>
      </rPr>
      <t>Acta y consignación correspondiente al recaudo en plazas.</t>
    </r>
  </si>
  <si>
    <t>Formato FO- 156 Relación de Ingresos
FO-667 Arqueo Diario Ventanilla
FO-668 Entregas diarias de recaudo por ventanilla</t>
  </si>
  <si>
    <t xml:space="preserve">Personal técnico Tesorería
Tesorero/a
</t>
  </si>
  <si>
    <t>Arqueos diarios - tesorero.</t>
  </si>
  <si>
    <t>Se realizó la verificación diaria de los recaudos de dinero, meses enero a abril, mediante revisión de los formatos establecidos para tal fin.
Confrontación de dineros recibidos contra los formatos.
Realización de arqueos iarios por parte del Tesorero.
Cantidad de arqueos diarios de recaudos de ventanilla realizados por el Tesorero : 
Enero : 21
Febrero : 20
Marzo : 14
Abril : 0 ( Cuarentena )</t>
  </si>
  <si>
    <r>
      <rPr>
        <sz val="11"/>
        <rFont val="Arial"/>
        <family val="2"/>
      </rPr>
      <t xml:space="preserve">1. Depositar dinero en efectivo recibido por recaudos en la caja fuerte.
2. Solicitar transporte a servicios generales de la SAF para ir al banco a realizar la consignación.
3.Efectuar consignación en banco y guardar comprobante de consignación.
4. Descargar de disponible en caja (efectivo)  dentro del formato FO-612, Estado Diario de Tesorería.
5. Ingresar a GOOBI la consignación efectuada.
</t>
    </r>
  </si>
  <si>
    <t>Consignaciones bancarias
Actas de recaudos en Plazas y Puntos Comerciales
Extractos bancarios
Arqueos de títulos</t>
  </si>
  <si>
    <t>Personal técnico Tesorería
Tesorero/a</t>
  </si>
  <si>
    <t xml:space="preserve">Conciliación mensual de consignaciones  Goobi y físicas del recaudo ventanilla 
</t>
  </si>
  <si>
    <t>De enero a abril se efectuó custodia y salvaguardo de dinero y títulos valores recaudados por ventanilla.
Se efectuaron las consignaciones diarias listadas en el punto anterior.
Los recaudos provenientes de jornadas en plazas, en la gran mayoría de casos se consignaron de inmediato en el banco.
Fueron elaborados los arqueos de títulos valores en caja.
Se pusieron en funcionamiento las medidas de seguridad aplicables
Se efectuaron las conciliaciones entre GOOBI y el recaudo mensual.</t>
  </si>
  <si>
    <t>1. Consignaciones bancarias
2. Conciliación mensual de consignaciones GOOBI y físicas del recaudo.
3. Actas de recaudos en Plazas y Puntos Comerciales.
4. Extractos bancarios
5. Formato FO-669 Arqueo mensual de cheques y títulos valores.</t>
  </si>
  <si>
    <t>1.Controlar los ingresos bancarios.
2. Registrar operaciones en aplicativo Goobi.
3. Conciliar la información de tesorería.</t>
  </si>
  <si>
    <t xml:space="preserve">Registros de ingresos en el aplicativo Goobi
Formato  FO-358 Conciliación Informe de Recaudos de Tesorería 
Formato FO-612 Estado Diario Tesorería 
Formato  FO-669 Arqueo Mensual De Cheques y Títulos Valores
FO 613 Relación consignación Samper Mendoza
Archivos Excel reporte de cartera contrastando el recaudo de bancos de Plazas de Mercado (mensual)
Consulta diaría de recaudos en el banco por concepto de proyectos comerciales y Samper Mendoza
</t>
  </si>
  <si>
    <t xml:space="preserve">Formato  FO-358 Conciliación Informe de Recaudos de Tesorería 
Formato FO-612 Estado Diario Tesorería 
Formato  FO-669 Arqueo Mensual De Cheques y Títulos Valores
FO 613 Relación consignación Samper Mendoza
</t>
  </si>
  <si>
    <t>Profesional área de tesorería
Personal Técnico área de tesorería
Tesorero/a</t>
  </si>
  <si>
    <t>Número de partidas conciliatorias relacionadas con ingresos</t>
  </si>
  <si>
    <t>Se ejecutaron todos los procesos acostumbrados y vigentes para el funcionamiento de Tesorería en cuanto a conciliaciones de ingresos, control de movimientos bancarios, se diligenciaron los formatos establecidos para tal fin, se ejecutaron los controles a los que hubo lugar y aplicables a este proceso. Hubo reunión entre el personal de Tesorería y Contabilidad, con el apoyo de asesores contratistas, con el objetivo de verificar o evaluar el funcionamiento del proceso de conciliaciones bancarias, efectuar ajustes al proceso, corregir fallas, buscar canales de comunicación con el proveedor IT-Gop y demás correctivos al proceso, a fin de hacerlo más eficiente y mejorar la calidad de las conciliaciones bancarias, expresado esto en menores partidas conciliatorias pendientes y valores representativos pendientes.
Número de partidas conciliatorias relacionadas con ingresos:
Enero: 206
Febrero:173
Marzo:158
Abril:138</t>
  </si>
  <si>
    <t xml:space="preserve">Registros de ingresos en el aplicativo Goobi, FO-358, conciliación informe de recaudos de Tesorería FO-612, estado diario de Tesorería FO-669, arqueo mensual de cheques y títulos valores FO-613, relación consignaciones Samper Mendoza, archivo Excel reporte de cartera contrastando el reporte de bancos de plazas de mercado (mensual). Consulta diaria y correos de los recaudos en el banco por concepto de proyectos comerciales y Samper Mendoza. Archivos mensuales de revisión de las transferencias del Distrito. Correos relacionados con conciliaciones bancarias. Conciliación mensual de consignaciones en Goobi Vs físicas del recaudo de ventanilla. Acta de reunión celebrada entre Tesorería y Contabilidad. 
Conciliaciones bancarias.
</t>
  </si>
  <si>
    <t xml:space="preserve">Verificar las obligaciones radicadas en tesorería en cuanto a soportes y PAC </t>
  </si>
  <si>
    <r>
      <t xml:space="preserve">Obligaciones registradas en Goobi
Base de pagos Mensual
Cronograma de tesorería
</t>
    </r>
    <r>
      <rPr>
        <sz val="11"/>
        <rFont val="Arial"/>
        <family val="2"/>
      </rPr>
      <t>Documentos con firmas de autorización correspondientes ó correo electrónico de autorización.</t>
    </r>
  </si>
  <si>
    <t>Personal Técnico o Asistencial del área de tesorería</t>
  </si>
  <si>
    <t>Trámite del pago de las obligaciones radicadas en tesorería en tiempos normales de acuerdo a procedimiento</t>
  </si>
  <si>
    <t>Mensualmente de enero 01 a abril 30 de 2020, la Tesorería del IPES elaboró la base de pagos para relacionar las radicaciones diarias de las obligaciones para pago, igualmente se realizó la verificación de los soportes necesarios para el mismo. Se tramitaron los pagos teniendo en cuenta su adecuada programación en el PAC. La Tesorería efectuó los pagos dentro de las fechas establecidas por la Secretaría Distrital de Hacienda, teniendo en cuenta las fechas de radicación de obligaciones en la Tesorería.
El % de obligaciones tramitadas mensualmente en razón al total de obligaciones radicadas en tesorería fueron:
Enero 2020 : 89% // Febrero : 97% //Marzo : 96% // abril : 99.8%</t>
  </si>
  <si>
    <r>
      <t xml:space="preserve">Obligaciones registradas en Goobi
Base de pagos Mensual
Cronograma de tesorería
</t>
    </r>
    <r>
      <rPr>
        <sz val="11"/>
        <rFont val="Arial"/>
        <family val="2"/>
      </rPr>
      <t>Documentos con firmas de autorización correspondientes o correo electrónico de autorización.</t>
    </r>
  </si>
  <si>
    <t xml:space="preserve">Verificar datos bancarios 
Crear y/o actualizar los datos bancarios en OPGET
Diligenciar las ordenes de pago en el aplicativo OPGET
Revisar la parte tesoral de la orden de pago de OPGET
 </t>
  </si>
  <si>
    <r>
      <t xml:space="preserve">Formato FO-082 Informe ejecución contratos convenios
Formato FO-633 Certificación de cumplimiento
Correo solicitud de actualización de cuentas bancarias a Secretaría de Hacienda Distrital
Ordenes de pago de OPGET
Ordenes de pago de Goobi
Planillas de solicitud de recursos a SHD.
</t>
    </r>
    <r>
      <rPr>
        <sz val="11"/>
        <rFont val="Arial"/>
        <family val="2"/>
      </rPr>
      <t>Soporte de revisión de las OP de OPGET por parte del Tesorero, bien sea archivo Excel de cruce de información ó VoBo físico en la OP de OPGET o en su defecto, correo electrónico de autorización.</t>
    </r>
  </si>
  <si>
    <r>
      <t xml:space="preserve">Archivo Excel de verificación de los datos entre las ordenes de pago liquidadas en Goobi y las diligenciadas en OPGET  </t>
    </r>
    <r>
      <rPr>
        <sz val="11"/>
        <rFont val="Arial"/>
        <family val="2"/>
      </rPr>
      <t>ó VoBo físico del Tesorero en las órdenes de pago de OPGET ó correo electrónico de autorización de órdenes de pago de OPGET por parte del Tesorero.</t>
    </r>
    <r>
      <rPr>
        <sz val="11"/>
        <color theme="1"/>
        <rFont val="Arial"/>
        <family val="2"/>
      </rPr>
      <t xml:space="preserve">
</t>
    </r>
    <r>
      <rPr>
        <sz val="11"/>
        <rFont val="Arial"/>
        <family val="2"/>
      </rPr>
      <t>Cantidad</t>
    </r>
    <r>
      <rPr>
        <sz val="11"/>
        <color theme="1"/>
        <rFont val="Arial"/>
        <family val="2"/>
      </rPr>
      <t xml:space="preserve"> de rechazos bancarios.  
</t>
    </r>
  </si>
  <si>
    <t>Durante los meses de enero a abril de 2020, la Tesorería del IPES diligenció la información de las órdenes de pago de recursos de transferencia, que fueron radicadas, ésto lo realizó en el aplicativo OPGET de la Secretaría Distrital de Hacienda. Se revisaron los datos bancarios de los beneficiarios de los pagos. Cuando fue necesario, se notificó a Presupuesto, para que esta área efectuara el proceso de creación de nuevas cuentas bancarias ante la Secretaría Distrital de Hacienda y en los casos en donde se requirió la actualización de datos bancarios del beneficiario, hizo el respectivo trámite el área de Tesorería ante esta misma entidad. El Tesorero ejecutó la validación de la informaciónregistrada en las órdenes de pago de OPGET Vs Goobi, dejando evidencia de esta verificación. Se realizó la solicitud de recursos mediante la firma de planillas por parte del responsable de Presupuesto y la ordenadora del gasto.
Se realizo la verificación  de archivos en Excel de órdenes de pago Goobi Vs OPGET ó cantidad de órdenes de pago con VoBo físico del Tesorero o en su defecto, cantidad de órdenes con aprobación por correo electrónico por parte del Tesorero
Cantidad de rechazos de los pagos : Enero 2020 : 0 // febrero : 0 // Marzo : 2 // abril : 3</t>
  </si>
  <si>
    <r>
      <t xml:space="preserve">Verificar la disponibilidad de saldos en las cuentas bancarias para los giros
</t>
    </r>
    <r>
      <rPr>
        <sz val="11"/>
        <rFont val="Arial"/>
        <family val="2"/>
      </rPr>
      <t>Efectuar los giros correspondientes a través de los portales bancarios del caso ó a través de cheque cuando así se requiera.</t>
    </r>
    <r>
      <rPr>
        <sz val="11"/>
        <color theme="1"/>
        <rFont val="Arial"/>
        <family val="2"/>
      </rPr>
      <t xml:space="preserve">
</t>
    </r>
    <r>
      <rPr>
        <sz val="11"/>
        <rFont val="Arial"/>
        <family val="2"/>
      </rPr>
      <t>Asegurar</t>
    </r>
    <r>
      <rPr>
        <sz val="11"/>
        <color theme="1"/>
        <rFont val="Arial"/>
        <family val="2"/>
      </rPr>
      <t xml:space="preserve"> el correcto trámite y salvaguarda de cheques de acuerdo a procedimiento.
</t>
    </r>
  </si>
  <si>
    <r>
      <t xml:space="preserve">Portales bancarios 
Nota débito Bancaria
FO-135 Planilla entrega de cheques.
</t>
    </r>
    <r>
      <rPr>
        <sz val="11"/>
        <rFont val="Arial"/>
        <family val="2"/>
      </rPr>
      <t>Comprobante de Ingreso</t>
    </r>
    <r>
      <rPr>
        <sz val="11"/>
        <color theme="1"/>
        <rFont val="Arial"/>
        <family val="2"/>
      </rPr>
      <t xml:space="preserve"> de Goobi
Relación en Excel de cheques no cobrados.
Acta de anulación de cheques
</t>
    </r>
    <r>
      <rPr>
        <sz val="11"/>
        <rFont val="Arial"/>
        <family val="2"/>
      </rPr>
      <t>Comprobantes de egreso de Goobi.</t>
    </r>
  </si>
  <si>
    <r>
      <t xml:space="preserve">Personal Técnico Operativo Tesorería
Profesional Tesoría
Tesorero/a
 </t>
    </r>
    <r>
      <rPr>
        <sz val="11"/>
        <rFont val="Arial"/>
        <family val="2"/>
      </rPr>
      <t>Contratista asignado</t>
    </r>
  </si>
  <si>
    <t>Estado Diario de Tesorería,  Arqueo mensual de títulos valores</t>
  </si>
  <si>
    <r>
      <t xml:space="preserve">Durante los meses de enero a abril de 2020, el Tesorero verificó la disponibilidad de saldos en los portales bancarios para la preparación y giro de obligaciones. Igualmente se realizaron los trámites respectivos para el giro por transferencia y/o por medio de cheque. El Tesorero realizó mensualmente el arqueo de títulos valores.
</t>
    </r>
    <r>
      <rPr>
        <sz val="11"/>
        <rFont val="Arial"/>
        <family val="2"/>
      </rPr>
      <t>Fueron registrados en el aplicativo Goobi los comprobantes de egreso.</t>
    </r>
    <r>
      <rPr>
        <sz val="11"/>
        <color theme="1"/>
        <rFont val="Arial"/>
        <family val="2"/>
      </rPr>
      <t xml:space="preserve"> </t>
    </r>
  </si>
  <si>
    <r>
      <t xml:space="preserve">Portales bancarios 
Nota débito Bancaria
FO-135 Planilla entrega de cheques.
</t>
    </r>
    <r>
      <rPr>
        <sz val="11"/>
        <rFont val="Arial"/>
        <family val="2"/>
      </rPr>
      <t>Comprobante de Ingreso</t>
    </r>
    <r>
      <rPr>
        <sz val="11"/>
        <color theme="1"/>
        <rFont val="Arial"/>
        <family val="2"/>
      </rPr>
      <t xml:space="preserve"> de Goobi
Relación en Excel de cheques no cobrados.
Acta de anulación de cheques
</t>
    </r>
    <r>
      <rPr>
        <sz val="11"/>
        <rFont val="Arial"/>
        <family val="2"/>
      </rPr>
      <t>Comprobantes de egreso de Goobi.
FO -612 Estado Diario de Tesorería
FO - 669 Arqueo mensual de cheques y títulos valores</t>
    </r>
  </si>
  <si>
    <r>
      <rPr>
        <sz val="11"/>
        <rFont val="Arial"/>
        <family val="2"/>
      </rPr>
      <t>Verificar</t>
    </r>
    <r>
      <rPr>
        <sz val="11"/>
        <color theme="1"/>
        <rFont val="Arial"/>
        <family val="2"/>
      </rPr>
      <t xml:space="preserve"> rechazos de giros o cheques y su causa
Informar al área a cargo del pago, el rechazo en caso de errores en la información reportada
</t>
    </r>
    <r>
      <rPr>
        <sz val="11"/>
        <rFont val="Arial"/>
        <family val="2"/>
      </rPr>
      <t>Solicitar</t>
    </r>
    <r>
      <rPr>
        <sz val="11"/>
        <color theme="1"/>
        <rFont val="Arial"/>
        <family val="2"/>
      </rPr>
      <t xml:space="preserve"> envios de pagos rechazados a la DDT </t>
    </r>
    <r>
      <rPr>
        <sz val="11"/>
        <rFont val="Arial"/>
        <family val="2"/>
      </rPr>
      <t>(sólo para casos especiales)</t>
    </r>
    <r>
      <rPr>
        <sz val="11"/>
        <color theme="1"/>
        <rFont val="Arial"/>
        <family val="2"/>
      </rPr>
      <t xml:space="preserve">
Tramitar nuevamente los pagos hasta que se hagan efectivos</t>
    </r>
  </si>
  <si>
    <r>
      <t xml:space="preserve">Reporte de rechazos de OPGET
Reporte de rechazo del portal Bancario
Envío de correos informativo al área del rechazo.
</t>
    </r>
    <r>
      <rPr>
        <sz val="11"/>
        <rFont val="Arial"/>
        <family val="2"/>
      </rPr>
      <t>Solicitud de reenvío de pagos rechazados</t>
    </r>
  </si>
  <si>
    <t xml:space="preserve">Personal Técnico Operativo Tesorería
Profesional Tesoría
Tesorero/a
Responsable de Presupuesto
Ordenador del Gasto
</t>
  </si>
  <si>
    <r>
      <rPr>
        <sz val="11"/>
        <rFont val="Arial"/>
        <family val="2"/>
      </rPr>
      <t>Cantidad</t>
    </r>
    <r>
      <rPr>
        <sz val="11"/>
        <color theme="1"/>
        <rFont val="Arial"/>
        <family val="2"/>
      </rPr>
      <t xml:space="preserve"> de rechazos bancarios  de lo giros realizados.</t>
    </r>
  </si>
  <si>
    <t>En  los meses de enero a abril, se verificaron los rechazos bancarios y sus motivos. Teniendo en cuenta la causa de los mismos, se realizaron las correcciones necesarias para el trámite efectivo del pago.
La cantidad de rechazos de los pagos fueron : 
Enero : 0 // Febrero : 0 // Marzo : 2 // Abril : 3</t>
  </si>
  <si>
    <r>
      <rPr>
        <sz val="11"/>
        <rFont val="Arial"/>
        <family val="2"/>
      </rPr>
      <t>Programar</t>
    </r>
    <r>
      <rPr>
        <sz val="11"/>
        <color theme="1"/>
        <rFont val="Arial"/>
        <family val="2"/>
      </rPr>
      <t xml:space="preserve"> bimestralmente el PAC.
Validar la disponibilidad del PAC de acuerdo con la información radicada por las áreas responsables.
Revisar correcto diligenciamiento de los datos.</t>
    </r>
  </si>
  <si>
    <r>
      <t xml:space="preserve">Formato FO-136 "Programación mensual de gastos"
</t>
    </r>
    <r>
      <rPr>
        <sz val="11"/>
        <rFont val="Arial"/>
        <family val="2"/>
      </rPr>
      <t>Correos electrónicos recibidos y enviados, relativos a la reprogramación del PAC.</t>
    </r>
    <r>
      <rPr>
        <sz val="11"/>
        <color theme="1"/>
        <rFont val="Arial"/>
        <family val="2"/>
      </rPr>
      <t xml:space="preserve">
</t>
    </r>
    <r>
      <rPr>
        <sz val="11"/>
        <rFont val="Arial"/>
        <family val="2"/>
      </rPr>
      <t>Base del PAC.
Archivos en Excel de validación de datos.</t>
    </r>
  </si>
  <si>
    <t>Responsables del manejo del Pac de las áreas
Profesional del área de tesorería</t>
  </si>
  <si>
    <t xml:space="preserve">Validación exitosa en excel del PAC bimestral consolidado de las áreas
</t>
  </si>
  <si>
    <t>La Tesorería del IPES elaboró las bases de PAC para ser remitidas mediante correo electrónico a las áreas del IPES, para la reprogramación del PAC de los bimestres febrero-marzo de 2020 y abril-mayo de 2020. Las áreas efectuaron las reprogramaciones y remitieron la información mediante correo electrónico y en físico con el formato FO-136 "Programación mensual de gastos". La Tesorería realizó las revisiones y solicitó las correcciones a las áreas requeridas hasta la validación exitosa de los datos diligenciados.</t>
  </si>
  <si>
    <r>
      <t xml:space="preserve">Verificar el consolidado de la reprogramación de PAC contra el reporte del aplicativo SISPAC de la Secretaria de Hacienda.
</t>
    </r>
    <r>
      <rPr>
        <sz val="11"/>
        <rFont val="Arial"/>
        <family val="2"/>
      </rPr>
      <t>Realizar los ajustes que sean requeridos en el aplicativo SISPAC.</t>
    </r>
  </si>
  <si>
    <t>Reporte aplicativo SISPAC
Consolidado excel PAC áreas</t>
  </si>
  <si>
    <t>Profesional área de tesorería
Tesorero/a</t>
  </si>
  <si>
    <t>Consolidado en excel del PAC reprogramado por las áreas vs Reporte de Sispac, sin diferencias</t>
  </si>
  <si>
    <t>Para la reprogramación del PAC de los bimestres de febrero-marzo y abril-mayo, se realizó la verificación del consolidado del PAC reprogramado por las áreas, con los reportes de SISPAC, después de subir la información, verificando que no se presentaran diferencias.</t>
  </si>
  <si>
    <r>
      <rPr>
        <sz val="11"/>
        <rFont val="Arial"/>
        <family val="2"/>
      </rPr>
      <t>Controlar y hacer</t>
    </r>
    <r>
      <rPr>
        <sz val="11"/>
        <color theme="1"/>
        <rFont val="Arial"/>
        <family val="2"/>
      </rPr>
      <t xml:space="preserve"> seguimiento de la ejecución del PAC</t>
    </r>
  </si>
  <si>
    <t xml:space="preserve">Correos informativos de pagos no radicados en la tesorería.
Reportes del aplictivo SISPAC de la Secretaría Distrital de Hacienda.
Base mensual de Pagos.
Memorandos aclaraciones de PAC no ejecutado.
Estadísticas relacionadas con la ejecución del PAC de la página web de la SHD.
</t>
  </si>
  <si>
    <t>Auxiliar Administrativo/ Personal Técnico de la tesorería
Profesional área de tesorería
Tesorero/a</t>
  </si>
  <si>
    <t>PAC no ejecutado</t>
  </si>
  <si>
    <t>De enero a abril de 2020, la Tesorería elaboró mensualmente la base de pagos para el registro de las obligaciones radicadas en la Tesorería y realizó el cruce y control continuo del PAC. Adicionalmente, antes del cierre de OPGET, se enviaron los correos a las áreas del PAC programado y no radicado. Se remitieron memorandos a las áreas, solicitando explicación del PAC no ejecutado para cada mes.
El Porcentaje del PAC no ejecutado durante el cuatrimestre fue:.
Enero (vigencia) : 7%
Enero ( reserva ) : 0%
Febrero (vigencia) : 35%
Febrero ( reserva ) : 28%
Marzo (vigencia) : 14%
Marzo ( reserva ) : 41%
Abril (vigencia) : 22%
Abril ( reserva ) : 23%</t>
  </si>
  <si>
    <r>
      <t xml:space="preserve">Enviar correo eléctronico al área correspondiente informando la no disponiblidad de PAC para que realicen la compensación.
Revisar la compensación
</t>
    </r>
    <r>
      <rPr>
        <sz val="11"/>
        <rFont val="Arial"/>
        <family val="2"/>
      </rPr>
      <t xml:space="preserve">Enviar correo electrónico, relacionando los errores encontrados, para su corrección por parte del encargado en cada área ( esto aplica sólo en los casos en que sea requerido )
</t>
    </r>
    <r>
      <rPr>
        <sz val="11"/>
        <color theme="1"/>
        <rFont val="Arial"/>
        <family val="2"/>
      </rPr>
      <t xml:space="preserve">
Registrar la compensación en el aplicativo SISPAC
</t>
    </r>
  </si>
  <si>
    <t>Correo electrónico
Formato FO-359 Compensación PAC
Registro en SISPAC</t>
  </si>
  <si>
    <t>Responsables del manejo del Pac de las áreas
Auxiliar Administrativo y/o técnico operativo del área de tesorería
Profesional del área de tesorería</t>
  </si>
  <si>
    <r>
      <rPr>
        <sz val="11"/>
        <rFont val="Arial"/>
        <family val="2"/>
      </rPr>
      <t>Cantidad</t>
    </r>
    <r>
      <rPr>
        <sz val="11"/>
        <color theme="1"/>
        <rFont val="Arial"/>
        <family val="2"/>
      </rPr>
      <t xml:space="preserve"> de compensaciones mensuales de PAC
</t>
    </r>
  </si>
  <si>
    <r>
      <t xml:space="preserve">De los meses de enero a abril de 2020, se verificaron las obligaciones que requerían compensación de PAC y se remitieron los correos electrónicos a los encargados en las áreas, quienes elaboraron las compensaciones, diligenciando el formato FO-359 "Compensación PAC". La Tesorería revisó y registró las mismas en el aplicativo SISPAC de la SHD.
</t>
    </r>
    <r>
      <rPr>
        <sz val="11"/>
        <rFont val="Arial"/>
        <family val="2"/>
      </rPr>
      <t>Cuando se presentaron errores o inconsistencias en la información recibida de las áreas en el formato FO-359, la Tesorería informó al responsable de este proceso en cada área, para que procediera a efectuar las correcciones; una vez recibida la información de nuevo, pero ya corregida, Tesorería continuó con el trámite normalmente.
La Cantidad de compensaciones mensuales del cuatrimestre fueron:
Enero : 5 // Febrero : 47 // Marzo : 72 // Abril : 54</t>
    </r>
  </si>
  <si>
    <t>En este cuatrimestre se terminó de estabilizar completamente el proceso de elaboración de recibos de caja directamente del sistema GOOBI, sin que medie un recibo manual en ventanilla.</t>
  </si>
  <si>
    <t xml:space="preserve">Se realizó la verificación diaria de los recaudos de dinero, meses mayo a agosto, mediante revisión de los formatos establecidos para tal fin.
Confrontación de dineros recibidos contra los formatos.
Realización de arqueos diarios por parte del Tesorero.
</t>
  </si>
  <si>
    <t>Formato FO- 156 Relación de Ingresos
FO-667 Arqueo Diario Ventanilla
FO-668 Entregas diarias de recaudo por ventanilla
Acta y consignación correspondiente al recaudo en plazas.</t>
  </si>
  <si>
    <t>Cantidad de arqueos diarios de recaudos de ventanilla realizados por el Tesorero : 
Mayo : 0
Junio : 17
Julio : 20
Agosto : 20</t>
  </si>
  <si>
    <t>De mayo a agosto de 2020, se efectuó la salvaguarda y custodia del dinero, títulos y valores en caja.
Se efectuaron las consignaciones listadas en el punto anterior.
Los recaudos provenientes de jornadas en plazas se ejecutaron, pero las consignaciones de los recursos recibidos en estas jornadas, no se pudieron hacer oportunamente, debido al impacto en el proceso en ocasión a la pandemia por el COVID 19.
Fueron elaborados los arqueos de títulos valores en caja.
Se pusieron en funcionamiento las medidas de seguridad aplicables
Se efectuaron las conciliaciones entre GOOBI y el recaudo mensual.</t>
  </si>
  <si>
    <t>Se ejecutaron todos los procesos acostumbrados y vigentes para el funcionamiento de Tesorería en cuanto a conciliaciones de ingresos, control de movimientos bancarios, se diligenciaron los formatos establecidos para tal fin, se ejecutaron los controles a los que hubo lugar y aplicables a este proceso. Se continuaron las reuniones entre el personal de Tesorería y Contabilidad, con el apoyo de asesores contratistas, con el objetivo de verificar o evaluar el funcionamiento del proceso de conciliaciones bancarias, efectuar ajustes al proceso, corregir fallas, buscar canales de comunicación con el proveedor IT-Gop y demás correctivos al proceso, a fin de hacerlo más eficiente y mejorar la calidad de las conciliaciones bancarias, expresado esto en menores partidas conciliatorias pendientes y valores representativos pendientes.
Para el mes de agosto de 2020 y en ocasión a la entrada en fucnionamiento de BOGDATA, se prsentaron muchas partidas pendientes, dado que por instrucción de SHD, fue necesario hacer un corte prematuro de los registros al 18 de agosto de 2020, quedando pendiente de registro las operaciones del 19 al 31 de agosto, las cuales se efectuaron para el mes de septiembre de 2020.
Número de partidas conciliatorias relacionadas con ingresos: 
Mayo : 125
Junio : 134
Julio : 103
Agosto : 542</t>
  </si>
  <si>
    <t>Registros de ingresos en el aplicativo Goobi, FO-358, conciliación informe de recaudos de Tesorería FO-612, estado diario de Tesorería FO-669, arqueo mensual de cheques y títulos valores FO-613, relación consignaciones Samper Mendoza, archivo Excel reporte de cartera contrastando el reporte de bancos de plazas de mercado (mensual). Consulta diaria y correos de los recaudos en el banco por concepto de proyectos comerciales y Samper Mendoza. Archivos mensuales de revisión de las transferencias del Distrito. Correos relacionados con conciliaciones bancarias. Conciliación mensual de consignaciones en Goobi Vs físicas del recaudo de ventanilla. Acta de reunión celebrada entre Tesorería y Contabilidad. 
Conciliaciones bancarias.</t>
  </si>
  <si>
    <t>Número de partidas conciliatorias relacionadas con ingresos: 
Mayo : 125
Junio : 134
Julio : 103
Agosto : 542</t>
  </si>
  <si>
    <t>Mensualmente de mayo 01 a agosto 31 de 2020, la Tesorería del IPES elaboró la base de pagos para relacionar las radicaciones diarias de las obligaciones para pago, igualmente se realizó la verificación de los soportes necesarios para el mismo. Se tramitaron los pagos teniendo en cuenta su adecuada programación en el PAC. La Tesorería efectuó los pagos dentro de las fechas establecidas por la Secretaría Distrital de Hacienda, teniendo en cuenta las fechas de radicación de obligaciones en la Tesorería.
El % de obligaciones tramitadas mensualmente en razón al total de obligaciones radicadas en tesorería fueron:
Mayo 2020 : 97,79% // Junio : 99,54% //Julio : 97,88% // Agosto : 95,91%</t>
  </si>
  <si>
    <t>% de obligaciones tramitadas mensualmente en razón al total de obligaciones radicadas en tesorería:
Mayo: 97,79%
Junio: 99,54%
Julio: 97,88%
Agosto: 95,91%</t>
  </si>
  <si>
    <t>Durante los meses de mayo a agosto de 2020, la Tesorería del IPES diligenció la información de las órdenes de pago de recursos de transferencia, que fueron radicadas, ésto lo realizó en el aplicativo OPGET de la Secretaría Distrital de Hacienda. Se revisaron los datos bancarios de los beneficiarios de los pagos. Cuando fue necesario, se notificó a Presupuesto, para que esta área efectuara el proceso de creación de nuevas cuentas bancarias ante la Secretaría Distrital de Hacienda y en los casos en donde se requirió la actualización de datos bancarios del beneficiario, hizo el respectivo trámite el área de Tesorería ante esta misma entidad. El Tesorero ejecutó la validación de la informaciónregistrada en las órdenes de pago de OPGET Vs Goobi, dejando evidencia de esta verificación. Se realizó la solicitud de recursos mediante la firma de planillas por parte del responsable de Presupuesto y la ordenadora del gasto.
Se realizo la verificación  de archivos en Excel de órdenes de pago Goobi Vs OPGET ó cantidad de órdenes de pago con VoBo físico del Tesorero o en su defecto, cantidad de órdenes con aprobación por correo electrónico por parte del Tesorero: Mayo: 436// Junio: 436 // Julio: 517 // Agosto: 484
Cantidad de rechazos de los pagos : Mayo 2020 : 1 // Junio 2020 :1 // Julio 2020: 1 // Agosto: 2</t>
  </si>
  <si>
    <t>Cantidad de órdenes con aprobación por correo electrónico por parte del Tesorero:  Mayo: 436// Junio: 436 // Julio: 517 // Agosto: 484
Cantidad de rechazos de los pagos : Mayo 2020 : 1 // Junio 2020 :1 // Julio 2020: 1 // Agosto: 2</t>
  </si>
  <si>
    <r>
      <t xml:space="preserve">Durante los meses de mayo a agosto de 2020, el Tesorero verificó la disponibilidad de saldos en los portales bancarios para la preparación y giro de obligaciones. Igualmente se realizaron los trámites respectivos para el giro por transferencia y/o por medio de cheque. El Tesorero realizó mensualmente el arqueo de títulos valores.
</t>
    </r>
    <r>
      <rPr>
        <sz val="11"/>
        <rFont val="Arial"/>
        <family val="2"/>
      </rPr>
      <t xml:space="preserve">Fueron registrados en el aplicativo Goobi los comprobantes de egreso. </t>
    </r>
  </si>
  <si>
    <t xml:space="preserve">En  los meses de mayo a agosto, se verificaron los rechazos bancarios y sus motivos. Teniendo en cuenta la causa de los mismos, se realizaron las correcciones necesarias para el trámite efectivo del pago.
La cantidad de rechazos de los pagos fueron :  Mayo 2020 : 1 // Junio 2020 :1 // Julio 2020: 1 // Agosto: 2
</t>
  </si>
  <si>
    <t>Cantidad de rechazos de los pagos : Mayo 2020 : 1 // Junio 2020 :1 // Julio 2020: 1 // Agosto: 2</t>
  </si>
  <si>
    <t>La Tesorería del IPES elaboró las bases de PAC para ser remitidas mediante correo electrónico a las áreas del IPES, para la reprogramación del PAC de los bimestres Junio-julio de 2020 y agosto septiembre de 2020. Las áreas efectuaron las reprogramaciones y remitieron la información mediante correo electrónico y en físico con el formato FO-136 "Programación mensual de gastos". La Tesorería realizó las revisiones y solicitó las correcciones a las áreas requeridas hasta la validación exitosa de los datos diligenciados.</t>
  </si>
  <si>
    <t>Para la reprogramación del PAC de los bimestres de Junio-Julio y agosto-septiembre, se realizó la verificación del consolidado del PAC reprogramado por las áreas, con los reportes de SISPAC, después de subir la información, verificando que no se presentaran diferencias.</t>
  </si>
  <si>
    <t xml:space="preserve">De mayo a agosto de 2020, la Tesorería elaboró mensualmente la base de pagos para el registro de las obligaciones radicadas en la Tesorería y realizó el cruce y control continuo del PAC. Adicionalmente, antes del cierre de OPGET, se enviaron los correos a las áreas del PAC programado y no radicado. Se remitieron memorandos a las áreas, solicitando explicación del PAC no ejecutado para cada mes.
El Porcentaje del PAC no ejecutado durante el cuatrimestre fue:
Mayo (vigencia ) : 24%
Mayo (Reserva) : 20%
Junio (vigencia) : 22%
Junio ( reserva ) : 53%
Julio (vigencia) : 5%
Julio ( reserva ) : 70%
Agosto ( vigencia ) : 6%
Agosto (reserva) : 46%
</t>
  </si>
  <si>
    <t xml:space="preserve">Mayo (vigencia ) : 24%
Mayo (Reserva) : 20%
Junio (vigencia) : 22%
Junio ( reserva ) : 53%
Julio (vigencia) : 5%
Julio ( reserva ) : 70%
Agosto ( vigencia ) : 6%
Agosto (reserva) : 46%
</t>
  </si>
  <si>
    <r>
      <t xml:space="preserve">De los meses de mayo a agosto de 2020, se verificaron las obligaciones que requerían compensación de PAC y se remitieron los correos electrónicos a los encargados en las áreas, quienes elaboraron las compensaciones, diligenciando el formato FO-359 "Compensación PAC". La Tesorería revisó y registró las mismas en el aplicativo SISPAC de la SHD.
</t>
    </r>
    <r>
      <rPr>
        <sz val="11"/>
        <rFont val="Arial"/>
        <family val="2"/>
      </rPr>
      <t xml:space="preserve">Cuando se presentaron errores o inconsistencias en la información recibida de las áreas en el formato FO-359, la Tesorería informó al responsable de este proceso en cada área, para que procediera a efectuar las correcciones; una vez recibida la información de nuevo, pero ya corregida, Tesorería continuó con el trámite normalmente.
</t>
    </r>
  </si>
  <si>
    <t>Cantidas de compensaciones mensuales: 
Mayo: 219
Junio: 44
Julio:210
Agosto:29</t>
  </si>
  <si>
    <t>Indagar por cual fue la novedad GOOBI, antecedentes y como se soluciono.</t>
  </si>
  <si>
    <t>Es necesario conocer el reporte de cada uno de los meses según informe o como lo reporta el equipo de trabajo.
Se reportan novedades como inccidentes?</t>
  </si>
  <si>
    <t>Acceso a informacion de como el equipo de trabajo  evalua el funcionamiento del proceso de conciliaciones bancarias, efectuar ajustes al proceso, corregir fallas, buscar canales de comunicación con el proveedor IT-Gop y demás correctivos al proceso.</t>
  </si>
  <si>
    <t>No se encuentran evidencias en el DRIVE https://drive.google.com/drive/u/0/folders/0AIx1WEACX2lyUk9PVA</t>
  </si>
  <si>
    <t>Como se resuelven las situaciones de dificultad ante la disponibilidad de saldos.
No se encuentran evidencias en el DRIVE https://drive.google.com/drive/u/0/folders/0AIx1WEACX2lyUk9PVA</t>
  </si>
  <si>
    <t>Es importante poder conocer las ventajas y desventajas del APP OPGET.
No se encuentran evidencias en el DRIVE https://drive.google.com/drive/u/0/folders/0AIx1WEACX2lyUk9PVA</t>
  </si>
  <si>
    <t>Es necesario poder evidenciar como se reporta el avance y el cumplimiento del PAC.
No se encuentran evidencias en el DRIVE https://drive.google.com/drive/u/0/folders/0AIx1WEACX2lyUk9PVA</t>
  </si>
  <si>
    <t>Validar el tipo de evidencia para reposar en el DRIVE.
No se encuentran evidencias en el DRIVE https://drive.google.com/drive/u/0/folders/0AIx1WEACX2lyUk9PVA</t>
  </si>
  <si>
    <t>Validar el tipo de evidencia para reposar en el DRIVE, puesto que cuando es manal la informacion es de un alto volumen o como validar el registro de GOOBI 
No se encuentran evidencias en el DRIVE https://drive.google.com/drive/u/0/folders/0AIx1WEACX2lyUk9PVA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</si>
</sst>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d/m/yyyy"/>
  </numFmts>
  <fonts count="56"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name val="Calibri"/>
      <family val="2"/>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1"/>
      <color theme="1"/>
      <name val="Arial"/>
      <family val="2"/>
    </font>
    <font>
      <sz val="10"/>
      <color theme="1"/>
      <name val="Calibri"/>
      <family val="2"/>
    </font>
    <font>
      <b/>
      <sz val="24"/>
      <color theme="1"/>
      <name val="Calibri"/>
      <family val="2"/>
    </font>
    <font>
      <sz val="11"/>
      <name val="Arial"/>
      <family val="2"/>
    </font>
    <font>
      <sz val="12"/>
      <color theme="1"/>
      <name val="Calibri"/>
      <family val="2"/>
    </font>
    <font>
      <sz val="11"/>
      <color theme="1"/>
      <name val="Calibri"/>
      <family val="2"/>
    </font>
    <font>
      <sz val="16"/>
      <color theme="1"/>
      <name val="Calibri"/>
      <family val="2"/>
    </font>
    <font>
      <b/>
      <sz val="16"/>
      <color theme="1"/>
      <name val="Cambria"/>
      <family val="1"/>
    </font>
    <font>
      <b/>
      <sz val="14"/>
      <color theme="1"/>
      <name val="Cambria"/>
      <family val="1"/>
    </font>
    <font>
      <sz val="14"/>
      <color theme="1"/>
      <name val="Cambria"/>
      <family val="1"/>
    </font>
    <font>
      <sz val="9"/>
      <color theme="1"/>
      <name val="Cambria"/>
      <family val="1"/>
    </font>
    <font>
      <b/>
      <sz val="12"/>
      <name val="Calibri"/>
      <family val="2"/>
    </font>
    <font>
      <sz val="12"/>
      <name val="Calibri"/>
      <family val="2"/>
    </font>
    <font>
      <sz val="14"/>
      <name val="Cambria"/>
      <family val="1"/>
    </font>
    <font>
      <sz val="14"/>
      <color rgb="FFFF0000"/>
      <name val="Cambria"/>
      <family val="1"/>
    </font>
    <font>
      <sz val="14"/>
      <color theme="1"/>
      <name val="Cambria"/>
      <family val="1"/>
    </font>
    <font>
      <sz val="10"/>
      <color rgb="FF000000"/>
      <name val="Arial"/>
      <family val="2"/>
    </font>
    <font>
      <b/>
      <sz val="11"/>
      <name val="Arial"/>
      <family val="2"/>
    </font>
  </fonts>
  <fills count="41">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D8D8D8"/>
        <bgColor rgb="FFD8D8D8"/>
      </patternFill>
    </fill>
    <fill>
      <patternFill patternType="solid">
        <fgColor theme="0"/>
        <bgColor theme="0"/>
      </patternFill>
    </fill>
    <fill>
      <patternFill patternType="solid">
        <fgColor theme="0"/>
        <bgColor rgb="FFFFFF00"/>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38" fillId="0" borderId="0"/>
    <xf numFmtId="0" fontId="6" fillId="0" borderId="0"/>
    <xf numFmtId="9" fontId="6" fillId="0" borderId="0" applyFont="0" applyFill="0" applyBorder="0" applyAlignment="0" applyProtection="0"/>
  </cellStyleXfs>
  <cellXfs count="637">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6" fillId="26"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28" fillId="0" borderId="1" xfId="0" applyNumberFormat="1"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3" fillId="36" borderId="4" xfId="0" applyFont="1" applyFill="1" applyBorder="1" applyAlignment="1">
      <alignment horizontal="center" vertical="center" wrapText="1"/>
    </xf>
    <xf numFmtId="14" fontId="33"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4"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0" xfId="6" applyFont="1" applyAlignment="1"/>
    <xf numFmtId="0" fontId="46" fillId="38" borderId="50" xfId="6" applyFont="1" applyFill="1" applyBorder="1" applyAlignment="1">
      <alignment horizontal="center" vertical="center" textRotation="90" wrapText="1"/>
    </xf>
    <xf numFmtId="0" fontId="46" fillId="38" borderId="47" xfId="6" applyFont="1" applyFill="1" applyBorder="1" applyAlignment="1">
      <alignment horizontal="center" vertical="center" textRotation="90" wrapText="1"/>
    </xf>
    <xf numFmtId="0" fontId="48" fillId="0" borderId="0" xfId="6" applyFont="1"/>
    <xf numFmtId="0" fontId="38" fillId="0" borderId="0" xfId="6" applyFont="1"/>
    <xf numFmtId="0" fontId="46" fillId="38" borderId="55" xfId="6" applyFont="1" applyFill="1" applyBorder="1" applyAlignment="1">
      <alignment horizontal="center" vertical="center" textRotation="90" wrapText="1"/>
    </xf>
    <xf numFmtId="0" fontId="47" fillId="0" borderId="55" xfId="6" applyFont="1" applyBorder="1" applyAlignment="1">
      <alignment horizontal="center" vertical="center" wrapText="1"/>
    </xf>
    <xf numFmtId="0" fontId="47" fillId="0" borderId="56" xfId="6" applyFont="1" applyBorder="1" applyAlignment="1">
      <alignment horizontal="center" vertical="center" wrapText="1"/>
    </xf>
    <xf numFmtId="0" fontId="46" fillId="38" borderId="57" xfId="6" applyFont="1" applyFill="1" applyBorder="1" applyAlignment="1">
      <alignment horizontal="center" vertical="center" textRotation="90" wrapText="1"/>
    </xf>
    <xf numFmtId="0" fontId="47" fillId="0" borderId="57" xfId="6" applyFont="1" applyBorder="1" applyAlignment="1">
      <alignment horizontal="center" vertical="center" wrapText="1"/>
    </xf>
    <xf numFmtId="0" fontId="47" fillId="0" borderId="58" xfId="6" applyFont="1" applyBorder="1" applyAlignment="1">
      <alignment horizontal="center" vertical="center" wrapText="1"/>
    </xf>
    <xf numFmtId="0" fontId="47" fillId="0" borderId="59" xfId="6" applyFont="1" applyBorder="1" applyAlignment="1">
      <alignment horizontal="center" vertical="center" wrapText="1"/>
    </xf>
    <xf numFmtId="0" fontId="47" fillId="0" borderId="46" xfId="6" applyFont="1" applyBorder="1" applyAlignment="1">
      <alignment horizontal="center" vertical="center" wrapText="1"/>
    </xf>
    <xf numFmtId="0" fontId="47" fillId="0" borderId="60" xfId="6" applyFont="1" applyBorder="1" applyAlignment="1">
      <alignment horizontal="center" vertical="center" wrapText="1"/>
    </xf>
    <xf numFmtId="0" fontId="47" fillId="0" borderId="61" xfId="6" applyFont="1" applyBorder="1" applyAlignment="1">
      <alignment horizontal="center" vertical="center" wrapText="1"/>
    </xf>
    <xf numFmtId="0" fontId="46" fillId="38" borderId="48" xfId="6" applyFont="1" applyFill="1" applyBorder="1" applyAlignment="1">
      <alignment horizontal="center" vertical="center" textRotation="90" wrapText="1"/>
    </xf>
    <xf numFmtId="0" fontId="47" fillId="0" borderId="62" xfId="6" applyFont="1" applyBorder="1" applyAlignment="1">
      <alignment horizontal="center" vertical="center" wrapText="1"/>
    </xf>
    <xf numFmtId="0" fontId="47" fillId="0" borderId="53" xfId="6" applyFont="1" applyBorder="1" applyAlignment="1">
      <alignment horizontal="center" vertical="center" wrapText="1"/>
    </xf>
    <xf numFmtId="0" fontId="47" fillId="0" borderId="54" xfId="6" applyFont="1" applyBorder="1" applyAlignment="1">
      <alignment horizontal="center" vertical="center" wrapText="1"/>
    </xf>
    <xf numFmtId="0" fontId="47" fillId="0" borderId="63" xfId="6" applyFont="1" applyBorder="1" applyAlignment="1">
      <alignment horizontal="center" vertical="center" wrapText="1"/>
    </xf>
    <xf numFmtId="0" fontId="43" fillId="0" borderId="0" xfId="6" applyFont="1"/>
    <xf numFmtId="0" fontId="46" fillId="38" borderId="12" xfId="6" applyFont="1" applyFill="1" applyBorder="1" applyAlignment="1">
      <alignment horizontal="center" vertical="center" wrapText="1"/>
    </xf>
    <xf numFmtId="0" fontId="46" fillId="38" borderId="64" xfId="6" applyFont="1" applyFill="1" applyBorder="1" applyAlignment="1">
      <alignment horizontal="center" vertical="center" textRotation="90" wrapText="1"/>
    </xf>
    <xf numFmtId="0" fontId="46" fillId="38" borderId="65" xfId="6" applyFont="1" applyFill="1" applyBorder="1" applyAlignment="1">
      <alignment horizontal="center" vertical="center" textRotation="90" wrapText="1"/>
    </xf>
    <xf numFmtId="0" fontId="48" fillId="0" borderId="0" xfId="6" applyFont="1" applyAlignment="1">
      <alignment horizontal="left"/>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39" borderId="55" xfId="6" applyFont="1" applyFill="1" applyBorder="1" applyAlignment="1">
      <alignment horizontal="left" vertical="center" wrapText="1"/>
    </xf>
    <xf numFmtId="0" fontId="38" fillId="39" borderId="55" xfId="6" applyFont="1" applyFill="1" applyBorder="1" applyAlignment="1">
      <alignment horizontal="left" vertical="center" wrapText="1"/>
    </xf>
    <xf numFmtId="0" fontId="38" fillId="39" borderId="55" xfId="6" applyFont="1" applyFill="1" applyBorder="1" applyAlignment="1">
      <alignment horizontal="left" vertical="center" wrapText="1"/>
    </xf>
    <xf numFmtId="0" fontId="38" fillId="0" borderId="55" xfId="6" applyFont="1" applyBorder="1" applyAlignment="1">
      <alignment horizontal="center" vertical="center" wrapText="1"/>
    </xf>
    <xf numFmtId="0" fontId="38" fillId="0" borderId="55" xfId="6" applyFont="1" applyBorder="1" applyAlignment="1">
      <alignment horizontal="left" vertical="center" wrapText="1"/>
    </xf>
    <xf numFmtId="0" fontId="38" fillId="39" borderId="55" xfId="6" applyFont="1" applyFill="1" applyBorder="1" applyAlignment="1">
      <alignment vertical="center" wrapText="1"/>
    </xf>
    <xf numFmtId="166" fontId="38" fillId="0" borderId="55" xfId="6" applyNumberFormat="1" applyFont="1" applyBorder="1" applyAlignment="1">
      <alignment horizontal="center" vertical="center" wrapText="1"/>
    </xf>
    <xf numFmtId="0" fontId="3" fillId="0" borderId="55" xfId="6" applyFont="1" applyBorder="1" applyAlignment="1">
      <alignment horizontal="left" vertical="center" wrapText="1"/>
    </xf>
    <xf numFmtId="9" fontId="3" fillId="39" borderId="55" xfId="6" applyNumberFormat="1" applyFont="1" applyFill="1" applyBorder="1" applyAlignment="1">
      <alignment horizontal="center" vertical="center" wrapText="1"/>
    </xf>
    <xf numFmtId="9" fontId="3" fillId="0" borderId="55" xfId="6" applyNumberFormat="1" applyFont="1" applyBorder="1" applyAlignment="1">
      <alignment horizontal="center" vertical="center" wrapText="1"/>
    </xf>
    <xf numFmtId="0" fontId="38" fillId="39" borderId="55" xfId="6" applyFont="1" applyFill="1" applyBorder="1" applyAlignment="1">
      <alignment horizontal="center" vertical="center" wrapText="1"/>
    </xf>
    <xf numFmtId="0" fontId="3" fillId="0" borderId="55" xfId="6" applyFont="1" applyBorder="1" applyAlignment="1">
      <alignment horizontal="center" vertical="center" wrapText="1"/>
    </xf>
    <xf numFmtId="0" fontId="54" fillId="0" borderId="55" xfId="6" applyFont="1" applyBorder="1" applyAlignment="1">
      <alignment horizontal="left" vertical="center" wrapText="1"/>
    </xf>
    <xf numFmtId="9" fontId="54" fillId="0" borderId="55" xfId="6" applyNumberFormat="1" applyFont="1" applyBorder="1" applyAlignment="1">
      <alignment horizontal="center" vertical="center" wrapText="1"/>
    </xf>
    <xf numFmtId="0" fontId="38" fillId="39" borderId="55" xfId="6" applyFont="1" applyFill="1" applyBorder="1" applyAlignment="1">
      <alignment horizontal="left" vertical="center" wrapText="1"/>
    </xf>
    <xf numFmtId="0" fontId="38" fillId="0" borderId="55" xfId="6" applyFont="1" applyBorder="1" applyAlignment="1">
      <alignment horizontal="center" vertical="center" wrapText="1"/>
    </xf>
    <xf numFmtId="0" fontId="38" fillId="0" borderId="55" xfId="6" applyFont="1" applyBorder="1" applyAlignment="1">
      <alignment horizontal="left" vertical="center" wrapText="1"/>
    </xf>
    <xf numFmtId="0" fontId="3" fillId="0" borderId="55" xfId="6" applyFont="1" applyBorder="1" applyAlignment="1">
      <alignment horizontal="left" vertical="center" wrapText="1"/>
    </xf>
    <xf numFmtId="9" fontId="38" fillId="0" borderId="55" xfId="6" applyNumberFormat="1" applyFont="1" applyBorder="1" applyAlignment="1">
      <alignment horizontal="center" vertical="center" wrapText="1"/>
    </xf>
    <xf numFmtId="0" fontId="3" fillId="0" borderId="55" xfId="6" applyFont="1" applyBorder="1" applyAlignment="1">
      <alignment horizontal="center" vertical="center" wrapText="1"/>
    </xf>
    <xf numFmtId="0" fontId="54" fillId="0" borderId="55" xfId="6" applyFont="1" applyBorder="1" applyAlignment="1">
      <alignment horizontal="left" vertical="center" wrapText="1"/>
    </xf>
    <xf numFmtId="9" fontId="3" fillId="40" borderId="55"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46" fillId="38" borderId="76" xfId="6" applyFont="1" applyFill="1" applyBorder="1" applyAlignment="1">
      <alignment horizontal="center" vertical="center" textRotation="90" wrapText="1"/>
    </xf>
    <xf numFmtId="0" fontId="46" fillId="38" borderId="74" xfId="6" applyFont="1" applyFill="1" applyBorder="1" applyAlignment="1">
      <alignment horizontal="center" vertical="center" textRotation="90" wrapText="1"/>
    </xf>
    <xf numFmtId="0" fontId="53" fillId="39" borderId="73" xfId="6" applyFont="1" applyFill="1" applyBorder="1" applyAlignment="1">
      <alignment horizontal="center" vertical="center" wrapText="1"/>
    </xf>
    <xf numFmtId="0" fontId="47" fillId="39" borderId="7" xfId="6" applyFont="1" applyFill="1" applyBorder="1" applyAlignment="1">
      <alignment horizontal="center" vertical="center" wrapText="1"/>
    </xf>
    <xf numFmtId="0" fontId="47" fillId="39" borderId="6" xfId="6" applyFont="1" applyFill="1" applyBorder="1" applyAlignment="1">
      <alignment horizontal="center" vertical="center" wrapText="1"/>
    </xf>
    <xf numFmtId="0" fontId="53" fillId="0" borderId="5" xfId="6" applyFont="1" applyBorder="1" applyAlignment="1">
      <alignment horizontal="center" vertical="center" wrapText="1"/>
    </xf>
    <xf numFmtId="0" fontId="47" fillId="0" borderId="7" xfId="6" applyFont="1" applyBorder="1" applyAlignment="1">
      <alignment horizontal="center" vertical="center" wrapText="1"/>
    </xf>
    <xf numFmtId="0" fontId="47" fillId="0" borderId="75" xfId="6" applyFont="1" applyBorder="1" applyAlignment="1">
      <alignment horizontal="center" vertical="center" wrapText="1"/>
    </xf>
    <xf numFmtId="0" fontId="53" fillId="0" borderId="73" xfId="6" applyFont="1" applyBorder="1" applyAlignment="1">
      <alignment horizontal="center" vertical="center" wrapText="1"/>
    </xf>
    <xf numFmtId="0" fontId="47" fillId="0" borderId="6" xfId="6" applyFont="1" applyBorder="1" applyAlignment="1">
      <alignment horizontal="center" vertical="center" wrapText="1"/>
    </xf>
    <xf numFmtId="0" fontId="52" fillId="39" borderId="73" xfId="6" applyFont="1" applyFill="1" applyBorder="1" applyAlignment="1">
      <alignment horizontal="center" vertical="center" wrapText="1"/>
    </xf>
    <xf numFmtId="0" fontId="52" fillId="39" borderId="7" xfId="6" applyFont="1" applyFill="1" applyBorder="1" applyAlignment="1">
      <alignment horizontal="center" vertical="center" wrapText="1"/>
    </xf>
    <xf numFmtId="0" fontId="52" fillId="39" borderId="6" xfId="6" applyFont="1" applyFill="1" applyBorder="1" applyAlignment="1">
      <alignment horizontal="center" vertical="center" wrapText="1"/>
    </xf>
    <xf numFmtId="0" fontId="52" fillId="0" borderId="5" xfId="6" applyFont="1" applyBorder="1" applyAlignment="1">
      <alignment horizontal="center" vertical="center" wrapText="1"/>
    </xf>
    <xf numFmtId="0" fontId="52" fillId="0" borderId="7" xfId="6" applyFont="1" applyBorder="1" applyAlignment="1">
      <alignment horizontal="center" vertical="center" wrapText="1"/>
    </xf>
    <xf numFmtId="0" fontId="52" fillId="0" borderId="75" xfId="6" applyFont="1" applyBorder="1" applyAlignment="1">
      <alignment horizontal="center" vertical="center" wrapText="1"/>
    </xf>
    <xf numFmtId="0" fontId="52" fillId="0" borderId="73" xfId="6" applyFont="1" applyBorder="1" applyAlignment="1">
      <alignment horizontal="center" vertical="center" wrapText="1"/>
    </xf>
    <xf numFmtId="0" fontId="52" fillId="0" borderId="6" xfId="6" applyFont="1" applyBorder="1" applyAlignment="1">
      <alignment horizontal="center" vertical="center" wrapText="1"/>
    </xf>
    <xf numFmtId="0" fontId="46" fillId="38" borderId="10" xfId="6" applyFont="1" applyFill="1" applyBorder="1" applyAlignment="1">
      <alignment horizontal="center" vertical="center" textRotation="90" wrapText="1"/>
    </xf>
    <xf numFmtId="0" fontId="47" fillId="0" borderId="32" xfId="6" applyFont="1" applyBorder="1" applyAlignment="1">
      <alignment horizontal="left" vertical="center" wrapText="1"/>
    </xf>
    <xf numFmtId="0" fontId="41" fillId="0" borderId="32" xfId="6" applyFont="1" applyBorder="1" applyAlignment="1">
      <alignment horizontal="left"/>
    </xf>
    <xf numFmtId="0" fontId="41" fillId="0" borderId="33" xfId="6" applyFont="1" applyBorder="1" applyAlignment="1">
      <alignment horizontal="left"/>
    </xf>
    <xf numFmtId="0" fontId="47" fillId="39" borderId="30" xfId="6" applyFont="1" applyFill="1" applyBorder="1" applyAlignment="1">
      <alignment horizontal="center" vertical="center" wrapText="1"/>
    </xf>
    <xf numFmtId="0" fontId="41" fillId="0" borderId="1" xfId="6" applyFont="1" applyBorder="1"/>
    <xf numFmtId="0" fontId="47" fillId="0" borderId="1" xfId="6" applyFont="1" applyBorder="1" applyAlignment="1">
      <alignment horizontal="left" vertical="center" wrapText="1"/>
    </xf>
    <xf numFmtId="0" fontId="41" fillId="0" borderId="1" xfId="6" applyFont="1" applyBorder="1" applyAlignment="1">
      <alignment horizontal="left"/>
    </xf>
    <xf numFmtId="0" fontId="41" fillId="0" borderId="5" xfId="6" applyFont="1" applyBorder="1" applyAlignment="1">
      <alignment horizontal="left"/>
    </xf>
    <xf numFmtId="0" fontId="53" fillId="0" borderId="7" xfId="6" applyFont="1" applyBorder="1" applyAlignment="1">
      <alignment horizontal="center" vertical="center" wrapText="1"/>
    </xf>
    <xf numFmtId="0" fontId="53" fillId="0" borderId="6" xfId="6" applyFont="1" applyBorder="1" applyAlignment="1">
      <alignment horizontal="center" vertical="center" wrapText="1"/>
    </xf>
    <xf numFmtId="0" fontId="53" fillId="0" borderId="75" xfId="6" applyFont="1" applyBorder="1" applyAlignment="1">
      <alignment horizontal="center" vertical="center" wrapText="1"/>
    </xf>
    <xf numFmtId="0" fontId="52" fillId="0" borderId="73" xfId="6" applyFont="1" applyBorder="1" applyAlignment="1">
      <alignment horizontal="left" vertical="center" wrapText="1"/>
    </xf>
    <xf numFmtId="0" fontId="52" fillId="0" borderId="7" xfId="6" applyFont="1" applyBorder="1" applyAlignment="1">
      <alignment horizontal="left" vertical="center" wrapText="1"/>
    </xf>
    <xf numFmtId="0" fontId="52" fillId="0" borderId="6" xfId="6" applyFont="1" applyBorder="1" applyAlignment="1">
      <alignment horizontal="left" vertical="center" wrapText="1"/>
    </xf>
    <xf numFmtId="0" fontId="52" fillId="0" borderId="5" xfId="6" applyFont="1" applyBorder="1" applyAlignment="1">
      <alignment horizontal="left" vertical="center" wrapText="1"/>
    </xf>
    <xf numFmtId="0" fontId="52" fillId="0" borderId="75" xfId="6" applyFont="1" applyBorder="1" applyAlignment="1">
      <alignment horizontal="left" vertical="center" wrapText="1"/>
    </xf>
    <xf numFmtId="0" fontId="47" fillId="0" borderId="69" xfId="6" applyFont="1" applyBorder="1" applyAlignment="1">
      <alignment horizontal="left" vertical="center" wrapText="1"/>
    </xf>
    <xf numFmtId="0" fontId="41" fillId="0" borderId="68" xfId="6" applyFont="1" applyBorder="1" applyAlignment="1">
      <alignment horizontal="left"/>
    </xf>
    <xf numFmtId="0" fontId="46" fillId="38" borderId="50" xfId="6" applyFont="1" applyFill="1" applyBorder="1" applyAlignment="1">
      <alignment horizontal="center" vertical="center" wrapText="1"/>
    </xf>
    <xf numFmtId="0" fontId="41" fillId="0" borderId="51" xfId="6" applyFont="1" applyBorder="1"/>
    <xf numFmtId="0" fontId="41" fillId="0" borderId="52" xfId="6" applyFont="1" applyBorder="1"/>
    <xf numFmtId="0" fontId="47" fillId="39" borderId="28" xfId="6" applyFont="1" applyFill="1" applyBorder="1" applyAlignment="1">
      <alignment horizontal="center" vertical="center" wrapText="1"/>
    </xf>
    <xf numFmtId="0" fontId="41" fillId="0" borderId="26" xfId="6" applyFont="1" applyBorder="1"/>
    <xf numFmtId="0" fontId="47" fillId="0" borderId="26" xfId="6" applyFont="1" applyBorder="1" applyAlignment="1">
      <alignment horizontal="left" vertical="center" wrapText="1"/>
    </xf>
    <xf numFmtId="0" fontId="41" fillId="0" borderId="26" xfId="6" applyFont="1" applyBorder="1" applyAlignment="1">
      <alignment horizontal="left"/>
    </xf>
    <xf numFmtId="0" fontId="41" fillId="0" borderId="66" xfId="6" applyFont="1" applyBorder="1" applyAlignment="1">
      <alignment horizontal="left"/>
    </xf>
    <xf numFmtId="0" fontId="47" fillId="0" borderId="6" xfId="6" applyFont="1" applyBorder="1" applyAlignment="1">
      <alignment horizontal="left" vertical="center" wrapText="1"/>
    </xf>
    <xf numFmtId="0" fontId="47" fillId="39" borderId="31" xfId="6" applyFont="1" applyFill="1" applyBorder="1" applyAlignment="1">
      <alignment horizontal="center" vertical="center" wrapText="1"/>
    </xf>
    <xf numFmtId="0" fontId="41" fillId="0" borderId="32" xfId="6" applyFont="1" applyBorder="1"/>
    <xf numFmtId="0" fontId="44" fillId="0" borderId="37" xfId="6" applyFont="1" applyBorder="1" applyAlignment="1">
      <alignment horizontal="center" vertical="center"/>
    </xf>
    <xf numFmtId="0" fontId="41" fillId="0" borderId="38" xfId="6" applyFont="1" applyBorder="1"/>
    <xf numFmtId="0" fontId="41" fillId="0" borderId="39" xfId="6" applyFont="1" applyBorder="1"/>
    <xf numFmtId="0" fontId="41" fillId="0" borderId="41" xfId="6" applyFont="1" applyBorder="1"/>
    <xf numFmtId="0" fontId="41" fillId="0" borderId="42" xfId="6" applyFont="1" applyBorder="1"/>
    <xf numFmtId="0" fontId="41" fillId="0" borderId="43" xfId="6" applyFont="1" applyBorder="1"/>
    <xf numFmtId="0" fontId="45" fillId="0" borderId="47" xfId="6" applyFont="1" applyBorder="1" applyAlignment="1">
      <alignment horizontal="center" vertical="center" wrapText="1"/>
    </xf>
    <xf numFmtId="0" fontId="38" fillId="0" borderId="0" xfId="6" applyFont="1" applyAlignment="1"/>
    <xf numFmtId="0" fontId="41" fillId="0" borderId="48" xfId="6" applyFont="1" applyBorder="1"/>
    <xf numFmtId="0" fontId="41" fillId="0" borderId="49" xfId="6" applyFont="1" applyBorder="1"/>
    <xf numFmtId="0" fontId="46" fillId="38" borderId="13" xfId="6" applyFont="1" applyFill="1" applyBorder="1" applyAlignment="1">
      <alignment horizontal="center" vertical="center" wrapText="1"/>
    </xf>
    <xf numFmtId="0" fontId="41" fillId="0" borderId="14" xfId="6" applyFont="1" applyBorder="1"/>
    <xf numFmtId="0" fontId="41" fillId="0" borderId="15" xfId="6" applyFont="1" applyBorder="1"/>
    <xf numFmtId="0" fontId="41" fillId="0" borderId="29" xfId="6" applyFont="1" applyBorder="1" applyAlignment="1">
      <alignment horizontal="left"/>
    </xf>
    <xf numFmtId="0" fontId="53" fillId="0" borderId="1" xfId="6" applyFont="1" applyBorder="1" applyAlignment="1">
      <alignment horizontal="center" vertical="center" wrapText="1"/>
    </xf>
    <xf numFmtId="0" fontId="41" fillId="0" borderId="1" xfId="6" applyFont="1" applyBorder="1" applyAlignment="1">
      <alignment horizontal="center"/>
    </xf>
    <xf numFmtId="0" fontId="41" fillId="0" borderId="29" xfId="6" applyFont="1" applyBorder="1" applyAlignment="1">
      <alignment horizontal="center"/>
    </xf>
    <xf numFmtId="0" fontId="53" fillId="0" borderId="67" xfId="6" applyFont="1" applyBorder="1" applyAlignment="1">
      <alignment horizontal="center" vertical="center" wrapText="1"/>
    </xf>
    <xf numFmtId="0" fontId="47" fillId="0" borderId="26" xfId="6" applyFont="1" applyBorder="1" applyAlignment="1">
      <alignment horizontal="center" vertical="center" wrapText="1"/>
    </xf>
    <xf numFmtId="0" fontId="41" fillId="0" borderId="27" xfId="6" applyFont="1" applyBorder="1"/>
    <xf numFmtId="0" fontId="47" fillId="0" borderId="73" xfId="6" applyFont="1" applyBorder="1" applyAlignment="1">
      <alignment horizontal="center" vertical="center" wrapText="1"/>
    </xf>
    <xf numFmtId="0" fontId="41" fillId="0" borderId="7" xfId="6" applyFont="1" applyBorder="1" applyAlignment="1">
      <alignment horizontal="center"/>
    </xf>
    <xf numFmtId="0" fontId="41" fillId="0" borderId="6" xfId="6" applyFont="1" applyBorder="1" applyAlignment="1">
      <alignment horizontal="center"/>
    </xf>
    <xf numFmtId="0" fontId="47" fillId="0" borderId="1" xfId="6" applyFont="1" applyBorder="1" applyAlignment="1">
      <alignment horizontal="center" vertical="center" wrapText="1"/>
    </xf>
    <xf numFmtId="0" fontId="41" fillId="0" borderId="29" xfId="6" applyFont="1" applyBorder="1"/>
    <xf numFmtId="0" fontId="39" fillId="0" borderId="34" xfId="6" applyFont="1" applyBorder="1" applyAlignment="1">
      <alignment horizontal="center" vertical="center"/>
    </xf>
    <xf numFmtId="0" fontId="41" fillId="0" borderId="40" xfId="6" applyFont="1" applyBorder="1"/>
    <xf numFmtId="0" fontId="41" fillId="0" borderId="46" xfId="6" applyFont="1" applyBorder="1"/>
    <xf numFmtId="0" fontId="40" fillId="0" borderId="35" xfId="6" applyFont="1" applyBorder="1" applyAlignment="1">
      <alignment horizontal="center" vertical="center"/>
    </xf>
    <xf numFmtId="0" fontId="41" fillId="0" borderId="36" xfId="6" applyFont="1" applyBorder="1"/>
    <xf numFmtId="0" fontId="41" fillId="0" borderId="35" xfId="6" applyFont="1" applyBorder="1"/>
    <xf numFmtId="0" fontId="42" fillId="0" borderId="37" xfId="6" applyFont="1" applyBorder="1" applyAlignment="1">
      <alignment horizontal="center" vertical="center" wrapText="1"/>
    </xf>
    <xf numFmtId="0" fontId="43" fillId="0" borderId="37" xfId="6" applyFont="1" applyBorder="1" applyAlignment="1">
      <alignment horizontal="center" vertical="center" wrapText="1"/>
    </xf>
    <xf numFmtId="0" fontId="43" fillId="0" borderId="44" xfId="6" applyFont="1" applyBorder="1" applyAlignment="1">
      <alignment horizontal="center" vertical="center" wrapText="1"/>
    </xf>
    <xf numFmtId="0" fontId="41" fillId="0" borderId="45" xfId="6" applyFont="1" applyBorder="1"/>
    <xf numFmtId="0" fontId="46" fillId="38" borderId="70" xfId="6" applyFont="1" applyFill="1" applyBorder="1" applyAlignment="1">
      <alignment horizontal="center" vertical="center" wrapText="1"/>
    </xf>
    <xf numFmtId="0" fontId="41" fillId="0" borderId="71" xfId="6" applyFont="1" applyBorder="1" applyAlignment="1">
      <alignment horizontal="center"/>
    </xf>
    <xf numFmtId="0" fontId="41" fillId="0" borderId="72" xfId="6" applyFont="1" applyBorder="1" applyAlignment="1">
      <alignment horizontal="center"/>
    </xf>
    <xf numFmtId="0" fontId="47" fillId="0" borderId="67" xfId="6" applyFont="1" applyBorder="1" applyAlignment="1">
      <alignment horizontal="left" vertical="center" wrapText="1"/>
    </xf>
    <xf numFmtId="14" fontId="43" fillId="0" borderId="37" xfId="6" applyNumberFormat="1"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4"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1" fontId="28"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26" fillId="24"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25" fillId="0" borderId="4" xfId="0" applyFont="1" applyBorder="1" applyAlignment="1">
      <alignment horizontal="justify" vertical="center" wrapText="1"/>
    </xf>
    <xf numFmtId="0" fontId="25"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26"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2"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7"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35"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35" fillId="12" borderId="4" xfId="0" applyFont="1" applyFill="1" applyBorder="1" applyAlignment="1">
      <alignment horizontal="center" vertical="center" textRotation="90"/>
    </xf>
    <xf numFmtId="0" fontId="35" fillId="12" borderId="2" xfId="0" applyFont="1" applyFill="1" applyBorder="1" applyAlignment="1">
      <alignment horizontal="center" vertical="center" textRotation="90"/>
    </xf>
    <xf numFmtId="0" fontId="35"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9">
    <cellStyle name="Hipervínculo 2" xfId="4"/>
    <cellStyle name="Normal" xfId="0" builtinId="0"/>
    <cellStyle name="Normal 2" xfId="5"/>
    <cellStyle name="Normal 3" xfId="1"/>
    <cellStyle name="Normal 3 2" xfId="3"/>
    <cellStyle name="Normal 4" xfId="7"/>
    <cellStyle name="Normal 5" xfId="6"/>
    <cellStyle name="Porcentaje" xfId="2" builtinId="5"/>
    <cellStyle name="Porcentaje 2" xfId="8"/>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3"/>
  <sheetViews>
    <sheetView view="pageBreakPreview" zoomScale="70" zoomScaleNormal="70" zoomScaleSheetLayoutView="70" workbookViewId="0">
      <selection activeCell="F15" sqref="F15:I15"/>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381"/>
      <c r="B1" s="384" t="s">
        <v>256</v>
      </c>
      <c r="C1" s="363"/>
      <c r="D1" s="363"/>
      <c r="E1" s="363"/>
      <c r="F1" s="363"/>
      <c r="G1" s="363"/>
      <c r="H1" s="363"/>
      <c r="I1" s="363"/>
      <c r="J1" s="363"/>
      <c r="K1" s="363"/>
      <c r="L1" s="363"/>
      <c r="M1" s="363"/>
      <c r="N1" s="363"/>
      <c r="O1" s="363"/>
      <c r="P1" s="363"/>
      <c r="Q1" s="363"/>
      <c r="R1" s="363"/>
      <c r="S1" s="363"/>
      <c r="T1" s="363"/>
      <c r="U1" s="363"/>
      <c r="V1" s="363"/>
      <c r="W1" s="385"/>
      <c r="X1" s="387" t="s">
        <v>840</v>
      </c>
      <c r="Y1" s="357"/>
      <c r="Z1" s="357"/>
      <c r="AA1" s="358"/>
    </row>
    <row r="2" spans="1:27" s="68" customFormat="1" ht="12" customHeight="1" x14ac:dyDescent="0.25">
      <c r="A2" s="382"/>
      <c r="B2" s="386"/>
      <c r="C2" s="363"/>
      <c r="D2" s="363"/>
      <c r="E2" s="363"/>
      <c r="F2" s="363"/>
      <c r="G2" s="363"/>
      <c r="H2" s="363"/>
      <c r="I2" s="363"/>
      <c r="J2" s="363"/>
      <c r="K2" s="363"/>
      <c r="L2" s="363"/>
      <c r="M2" s="363"/>
      <c r="N2" s="363"/>
      <c r="O2" s="363"/>
      <c r="P2" s="363"/>
      <c r="Q2" s="363"/>
      <c r="R2" s="363"/>
      <c r="S2" s="363"/>
      <c r="T2" s="363"/>
      <c r="U2" s="363"/>
      <c r="V2" s="363"/>
      <c r="W2" s="385"/>
      <c r="X2" s="386"/>
      <c r="Y2" s="363"/>
      <c r="Z2" s="363"/>
      <c r="AA2" s="385"/>
    </row>
    <row r="3" spans="1:27" s="68" customFormat="1" ht="1.5" hidden="1" customHeight="1" x14ac:dyDescent="0.25">
      <c r="A3" s="382"/>
      <c r="B3" s="386"/>
      <c r="C3" s="363"/>
      <c r="D3" s="363"/>
      <c r="E3" s="363"/>
      <c r="F3" s="363"/>
      <c r="G3" s="363"/>
      <c r="H3" s="363"/>
      <c r="I3" s="363"/>
      <c r="J3" s="363"/>
      <c r="K3" s="363"/>
      <c r="L3" s="363"/>
      <c r="M3" s="363"/>
      <c r="N3" s="363"/>
      <c r="O3" s="363"/>
      <c r="P3" s="363"/>
      <c r="Q3" s="363"/>
      <c r="R3" s="363"/>
      <c r="S3" s="363"/>
      <c r="T3" s="363"/>
      <c r="U3" s="363"/>
      <c r="V3" s="363"/>
      <c r="W3" s="385"/>
      <c r="X3" s="386"/>
      <c r="Y3" s="363"/>
      <c r="Z3" s="363"/>
      <c r="AA3" s="385"/>
    </row>
    <row r="4" spans="1:27" s="68" customFormat="1" ht="3.75" customHeight="1" x14ac:dyDescent="0.25">
      <c r="A4" s="382"/>
      <c r="B4" s="386"/>
      <c r="C4" s="363"/>
      <c r="D4" s="363"/>
      <c r="E4" s="363"/>
      <c r="F4" s="363"/>
      <c r="G4" s="363"/>
      <c r="H4" s="363"/>
      <c r="I4" s="363"/>
      <c r="J4" s="363"/>
      <c r="K4" s="363"/>
      <c r="L4" s="363"/>
      <c r="M4" s="363"/>
      <c r="N4" s="363"/>
      <c r="O4" s="363"/>
      <c r="P4" s="363"/>
      <c r="Q4" s="363"/>
      <c r="R4" s="363"/>
      <c r="S4" s="363"/>
      <c r="T4" s="363"/>
      <c r="U4" s="363"/>
      <c r="V4" s="363"/>
      <c r="W4" s="385"/>
      <c r="X4" s="359"/>
      <c r="Y4" s="360"/>
      <c r="Z4" s="360"/>
      <c r="AA4" s="361"/>
    </row>
    <row r="5" spans="1:27" s="68" customFormat="1" ht="12" customHeight="1" x14ac:dyDescent="0.25">
      <c r="A5" s="382"/>
      <c r="B5" s="386"/>
      <c r="C5" s="363"/>
      <c r="D5" s="363"/>
      <c r="E5" s="363"/>
      <c r="F5" s="363"/>
      <c r="G5" s="363"/>
      <c r="H5" s="363"/>
      <c r="I5" s="363"/>
      <c r="J5" s="363"/>
      <c r="K5" s="363"/>
      <c r="L5" s="363"/>
      <c r="M5" s="363"/>
      <c r="N5" s="363"/>
      <c r="O5" s="363"/>
      <c r="P5" s="363"/>
      <c r="Q5" s="363"/>
      <c r="R5" s="363"/>
      <c r="S5" s="363"/>
      <c r="T5" s="363"/>
      <c r="U5" s="363"/>
      <c r="V5" s="363"/>
      <c r="W5" s="385"/>
      <c r="X5" s="388" t="s">
        <v>257</v>
      </c>
      <c r="Y5" s="358"/>
      <c r="Z5" s="388" t="s">
        <v>258</v>
      </c>
      <c r="AA5" s="358"/>
    </row>
    <row r="6" spans="1:27" s="68" customFormat="1" ht="7.5" customHeight="1" x14ac:dyDescent="0.25">
      <c r="A6" s="382"/>
      <c r="B6" s="386"/>
      <c r="C6" s="363"/>
      <c r="D6" s="363"/>
      <c r="E6" s="363"/>
      <c r="F6" s="363"/>
      <c r="G6" s="363"/>
      <c r="H6" s="363"/>
      <c r="I6" s="363"/>
      <c r="J6" s="363"/>
      <c r="K6" s="363"/>
      <c r="L6" s="363"/>
      <c r="M6" s="363"/>
      <c r="N6" s="363"/>
      <c r="O6" s="363"/>
      <c r="P6" s="363"/>
      <c r="Q6" s="363"/>
      <c r="R6" s="363"/>
      <c r="S6" s="363"/>
      <c r="T6" s="363"/>
      <c r="U6" s="363"/>
      <c r="V6" s="363"/>
      <c r="W6" s="385"/>
      <c r="X6" s="359"/>
      <c r="Y6" s="361"/>
      <c r="Z6" s="359"/>
      <c r="AA6" s="361"/>
    </row>
    <row r="7" spans="1:27" s="68" customFormat="1" ht="21" customHeight="1" x14ac:dyDescent="0.2">
      <c r="A7" s="382"/>
      <c r="B7" s="386"/>
      <c r="C7" s="363"/>
      <c r="D7" s="363"/>
      <c r="E7" s="363"/>
      <c r="F7" s="363"/>
      <c r="G7" s="363"/>
      <c r="H7" s="363"/>
      <c r="I7" s="363"/>
      <c r="J7" s="363"/>
      <c r="K7" s="363"/>
      <c r="L7" s="363"/>
      <c r="M7" s="363"/>
      <c r="N7" s="363"/>
      <c r="O7" s="363"/>
      <c r="P7" s="363"/>
      <c r="Q7" s="363"/>
      <c r="R7" s="363"/>
      <c r="S7" s="363"/>
      <c r="T7" s="363"/>
      <c r="U7" s="363"/>
      <c r="V7" s="363"/>
      <c r="W7" s="385"/>
      <c r="X7" s="389" t="s">
        <v>259</v>
      </c>
      <c r="Y7" s="390"/>
      <c r="Z7" s="389">
        <v>2</v>
      </c>
      <c r="AA7" s="390"/>
    </row>
    <row r="8" spans="1:27" s="68" customFormat="1" ht="18.75" customHeight="1" x14ac:dyDescent="0.2">
      <c r="A8" s="383"/>
      <c r="B8" s="386"/>
      <c r="C8" s="363"/>
      <c r="D8" s="363"/>
      <c r="E8" s="363"/>
      <c r="F8" s="363"/>
      <c r="G8" s="363"/>
      <c r="H8" s="363"/>
      <c r="I8" s="363"/>
      <c r="J8" s="363"/>
      <c r="K8" s="363"/>
      <c r="L8" s="363"/>
      <c r="M8" s="363"/>
      <c r="N8" s="363"/>
      <c r="O8" s="363"/>
      <c r="P8" s="363"/>
      <c r="Q8" s="363"/>
      <c r="R8" s="363"/>
      <c r="S8" s="363"/>
      <c r="T8" s="363"/>
      <c r="U8" s="363"/>
      <c r="V8" s="363"/>
      <c r="W8" s="385"/>
      <c r="X8" s="388" t="s">
        <v>260</v>
      </c>
      <c r="Y8" s="358"/>
      <c r="Z8" s="395">
        <v>44082</v>
      </c>
      <c r="AA8" s="358"/>
    </row>
    <row r="9" spans="1:27" s="68" customFormat="1" ht="12.75" customHeight="1" x14ac:dyDescent="0.25">
      <c r="A9" s="356" t="s">
        <v>261</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8"/>
    </row>
    <row r="10" spans="1:27" s="68" customFormat="1" ht="17.25" customHeight="1" x14ac:dyDescent="0.25">
      <c r="A10" s="359"/>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1"/>
    </row>
    <row r="11" spans="1:27" s="68" customFormat="1" ht="12" customHeight="1" x14ac:dyDescent="0.25">
      <c r="A11" s="362" t="s">
        <v>262</v>
      </c>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row>
    <row r="12" spans="1:27" s="68" customFormat="1" ht="12" customHeight="1" thickBot="1" x14ac:dyDescent="0.3">
      <c r="A12" s="364"/>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row>
    <row r="13" spans="1:27" s="68" customFormat="1" ht="17.25" customHeight="1" thickBot="1" x14ac:dyDescent="0.25">
      <c r="A13" s="366" t="s">
        <v>263</v>
      </c>
      <c r="B13" s="367"/>
      <c r="C13" s="367"/>
      <c r="D13" s="367"/>
      <c r="E13" s="367"/>
      <c r="F13" s="367"/>
      <c r="G13" s="367"/>
      <c r="H13" s="367"/>
      <c r="I13" s="368"/>
      <c r="J13" s="366" t="s">
        <v>264</v>
      </c>
      <c r="K13" s="367"/>
      <c r="L13" s="367"/>
      <c r="M13" s="367"/>
      <c r="N13" s="367"/>
      <c r="O13" s="367"/>
      <c r="P13" s="367"/>
      <c r="Q13" s="367"/>
      <c r="R13" s="368"/>
      <c r="S13" s="366" t="s">
        <v>2</v>
      </c>
      <c r="T13" s="367"/>
      <c r="U13" s="367"/>
      <c r="V13" s="367"/>
      <c r="W13" s="367"/>
      <c r="X13" s="367"/>
      <c r="Y13" s="367"/>
      <c r="Z13" s="367"/>
      <c r="AA13" s="368"/>
    </row>
    <row r="14" spans="1:27" s="68" customFormat="1" ht="18" customHeight="1" thickBot="1" x14ac:dyDescent="0.25">
      <c r="A14" s="277" t="s">
        <v>265</v>
      </c>
      <c r="B14" s="345" t="s">
        <v>266</v>
      </c>
      <c r="C14" s="346"/>
      <c r="D14" s="346"/>
      <c r="E14" s="347"/>
      <c r="F14" s="391" t="s">
        <v>267</v>
      </c>
      <c r="G14" s="392"/>
      <c r="H14" s="392"/>
      <c r="I14" s="393"/>
      <c r="J14" s="277" t="s">
        <v>265</v>
      </c>
      <c r="K14" s="345" t="s">
        <v>268</v>
      </c>
      <c r="L14" s="346"/>
      <c r="M14" s="347"/>
      <c r="N14" s="345" t="s">
        <v>267</v>
      </c>
      <c r="O14" s="346"/>
      <c r="P14" s="346"/>
      <c r="Q14" s="346"/>
      <c r="R14" s="347"/>
      <c r="S14" s="277" t="s">
        <v>265</v>
      </c>
      <c r="T14" s="345" t="s">
        <v>268</v>
      </c>
      <c r="U14" s="346"/>
      <c r="V14" s="347"/>
      <c r="W14" s="345" t="s">
        <v>267</v>
      </c>
      <c r="X14" s="346"/>
      <c r="Y14" s="346"/>
      <c r="Z14" s="346"/>
      <c r="AA14" s="347"/>
    </row>
    <row r="15" spans="1:27" s="68" customFormat="1" ht="255.75" customHeight="1" x14ac:dyDescent="0.2">
      <c r="A15" s="326" t="s">
        <v>841</v>
      </c>
      <c r="B15" s="348" t="s">
        <v>842</v>
      </c>
      <c r="C15" s="349"/>
      <c r="D15" s="349"/>
      <c r="E15" s="349"/>
      <c r="F15" s="350" t="s">
        <v>843</v>
      </c>
      <c r="G15" s="351"/>
      <c r="H15" s="351"/>
      <c r="I15" s="352"/>
      <c r="J15" s="326" t="s">
        <v>844</v>
      </c>
      <c r="K15" s="394" t="s">
        <v>845</v>
      </c>
      <c r="L15" s="351"/>
      <c r="M15" s="351"/>
      <c r="N15" s="350" t="s">
        <v>846</v>
      </c>
      <c r="O15" s="351"/>
      <c r="P15" s="351"/>
      <c r="Q15" s="351"/>
      <c r="R15" s="352"/>
      <c r="S15" s="326" t="s">
        <v>847</v>
      </c>
      <c r="T15" s="373" t="s">
        <v>848</v>
      </c>
      <c r="U15" s="349"/>
      <c r="V15" s="349"/>
      <c r="W15" s="374" t="s">
        <v>848</v>
      </c>
      <c r="X15" s="349"/>
      <c r="Y15" s="349"/>
      <c r="Z15" s="349"/>
      <c r="AA15" s="375"/>
    </row>
    <row r="16" spans="1:27" s="68" customFormat="1" ht="246" customHeight="1" x14ac:dyDescent="0.25">
      <c r="A16" s="309"/>
      <c r="B16" s="310" t="s">
        <v>848</v>
      </c>
      <c r="C16" s="311"/>
      <c r="D16" s="311"/>
      <c r="E16" s="312"/>
      <c r="F16" s="313" t="s">
        <v>848</v>
      </c>
      <c r="G16" s="314"/>
      <c r="H16" s="314"/>
      <c r="I16" s="315"/>
      <c r="J16" s="309"/>
      <c r="K16" s="324" t="s">
        <v>849</v>
      </c>
      <c r="L16" s="322"/>
      <c r="M16" s="325"/>
      <c r="N16" s="321" t="s">
        <v>850</v>
      </c>
      <c r="O16" s="322"/>
      <c r="P16" s="322"/>
      <c r="Q16" s="322"/>
      <c r="R16" s="323"/>
      <c r="S16" s="309"/>
      <c r="T16" s="316" t="s">
        <v>848</v>
      </c>
      <c r="U16" s="314"/>
      <c r="V16" s="317"/>
      <c r="W16" s="313" t="s">
        <v>848</v>
      </c>
      <c r="X16" s="314"/>
      <c r="Y16" s="314"/>
      <c r="Z16" s="314"/>
      <c r="AA16" s="315"/>
    </row>
    <row r="17" spans="1:27" s="68" customFormat="1" ht="246" customHeight="1" x14ac:dyDescent="0.25">
      <c r="A17" s="308" t="s">
        <v>851</v>
      </c>
      <c r="B17" s="318" t="s">
        <v>852</v>
      </c>
      <c r="C17" s="319"/>
      <c r="D17" s="319"/>
      <c r="E17" s="320"/>
      <c r="F17" s="321" t="s">
        <v>853</v>
      </c>
      <c r="G17" s="322"/>
      <c r="H17" s="322"/>
      <c r="I17" s="323"/>
      <c r="J17" s="308" t="s">
        <v>269</v>
      </c>
      <c r="K17" s="324" t="s">
        <v>848</v>
      </c>
      <c r="L17" s="322"/>
      <c r="M17" s="325"/>
      <c r="N17" s="321" t="s">
        <v>848</v>
      </c>
      <c r="O17" s="322"/>
      <c r="P17" s="322"/>
      <c r="Q17" s="322"/>
      <c r="R17" s="323"/>
      <c r="S17" s="308" t="s">
        <v>270</v>
      </c>
      <c r="T17" s="316" t="s">
        <v>848</v>
      </c>
      <c r="U17" s="335"/>
      <c r="V17" s="336"/>
      <c r="W17" s="313" t="s">
        <v>848</v>
      </c>
      <c r="X17" s="335"/>
      <c r="Y17" s="335"/>
      <c r="Z17" s="335"/>
      <c r="AA17" s="337"/>
    </row>
    <row r="18" spans="1:27" ht="246" customHeight="1" x14ac:dyDescent="0.25">
      <c r="A18" s="309"/>
      <c r="B18" s="330" t="s">
        <v>854</v>
      </c>
      <c r="C18" s="331"/>
      <c r="D18" s="331"/>
      <c r="E18" s="331"/>
      <c r="F18" s="332" t="s">
        <v>855</v>
      </c>
      <c r="G18" s="333"/>
      <c r="H18" s="333"/>
      <c r="I18" s="334"/>
      <c r="J18" s="309"/>
      <c r="K18" s="353" t="s">
        <v>856</v>
      </c>
      <c r="L18" s="333"/>
      <c r="M18" s="333"/>
      <c r="N18" s="332" t="s">
        <v>857</v>
      </c>
      <c r="O18" s="333"/>
      <c r="P18" s="333"/>
      <c r="Q18" s="333"/>
      <c r="R18" s="334"/>
      <c r="S18" s="309"/>
      <c r="T18" s="376" t="s">
        <v>848</v>
      </c>
      <c r="U18" s="377"/>
      <c r="V18" s="378"/>
      <c r="W18" s="379" t="s">
        <v>848</v>
      </c>
      <c r="X18" s="331"/>
      <c r="Y18" s="331"/>
      <c r="Z18" s="331"/>
      <c r="AA18" s="380"/>
    </row>
    <row r="19" spans="1:27" ht="246" customHeight="1" x14ac:dyDescent="0.25">
      <c r="A19" s="308" t="s">
        <v>858</v>
      </c>
      <c r="B19" s="330" t="s">
        <v>859</v>
      </c>
      <c r="C19" s="331"/>
      <c r="D19" s="331"/>
      <c r="E19" s="331"/>
      <c r="F19" s="332" t="s">
        <v>860</v>
      </c>
      <c r="G19" s="333"/>
      <c r="H19" s="333"/>
      <c r="I19" s="334"/>
      <c r="J19" s="308" t="s">
        <v>861</v>
      </c>
      <c r="K19" s="353" t="s">
        <v>862</v>
      </c>
      <c r="L19" s="333"/>
      <c r="M19" s="333"/>
      <c r="N19" s="332" t="s">
        <v>857</v>
      </c>
      <c r="O19" s="333"/>
      <c r="P19" s="333"/>
      <c r="Q19" s="333"/>
      <c r="R19" s="334"/>
      <c r="S19" s="308" t="s">
        <v>863</v>
      </c>
      <c r="T19" s="353" t="s">
        <v>864</v>
      </c>
      <c r="U19" s="333"/>
      <c r="V19" s="333"/>
      <c r="W19" s="332" t="s">
        <v>865</v>
      </c>
      <c r="X19" s="333"/>
      <c r="Y19" s="333"/>
      <c r="Z19" s="333"/>
      <c r="AA19" s="369"/>
    </row>
    <row r="20" spans="1:27" ht="246" customHeight="1" x14ac:dyDescent="0.25">
      <c r="A20" s="309"/>
      <c r="B20" s="310" t="s">
        <v>848</v>
      </c>
      <c r="C20" s="311"/>
      <c r="D20" s="311"/>
      <c r="E20" s="312"/>
      <c r="F20" s="313" t="s">
        <v>848</v>
      </c>
      <c r="G20" s="314"/>
      <c r="H20" s="314"/>
      <c r="I20" s="315"/>
      <c r="J20" s="309"/>
      <c r="K20" s="316" t="s">
        <v>848</v>
      </c>
      <c r="L20" s="314"/>
      <c r="M20" s="317"/>
      <c r="N20" s="313" t="s">
        <v>848</v>
      </c>
      <c r="O20" s="314"/>
      <c r="P20" s="314"/>
      <c r="Q20" s="314"/>
      <c r="R20" s="315"/>
      <c r="S20" s="309"/>
      <c r="T20" s="338" t="s">
        <v>866</v>
      </c>
      <c r="U20" s="339"/>
      <c r="V20" s="340"/>
      <c r="W20" s="341" t="s">
        <v>867</v>
      </c>
      <c r="X20" s="339"/>
      <c r="Y20" s="339"/>
      <c r="Z20" s="339"/>
      <c r="AA20" s="342"/>
    </row>
    <row r="21" spans="1:27" ht="82.5" customHeight="1" x14ac:dyDescent="0.25">
      <c r="A21" s="278" t="s">
        <v>868</v>
      </c>
      <c r="B21" s="330" t="s">
        <v>869</v>
      </c>
      <c r="C21" s="331"/>
      <c r="D21" s="331"/>
      <c r="E21" s="331"/>
      <c r="F21" s="332" t="s">
        <v>870</v>
      </c>
      <c r="G21" s="333"/>
      <c r="H21" s="333"/>
      <c r="I21" s="334"/>
      <c r="J21" s="278" t="s">
        <v>871</v>
      </c>
      <c r="K21" s="353" t="s">
        <v>872</v>
      </c>
      <c r="L21" s="333"/>
      <c r="M21" s="333"/>
      <c r="N21" s="332" t="s">
        <v>857</v>
      </c>
      <c r="O21" s="333"/>
      <c r="P21" s="333"/>
      <c r="Q21" s="333"/>
      <c r="R21" s="334"/>
      <c r="S21" s="278" t="s">
        <v>873</v>
      </c>
      <c r="T21" s="353" t="s">
        <v>874</v>
      </c>
      <c r="U21" s="333"/>
      <c r="V21" s="333"/>
      <c r="W21" s="332" t="s">
        <v>875</v>
      </c>
      <c r="X21" s="333"/>
      <c r="Y21" s="333"/>
      <c r="Z21" s="333"/>
      <c r="AA21" s="369"/>
    </row>
    <row r="22" spans="1:27" ht="99" customHeight="1" x14ac:dyDescent="0.25">
      <c r="A22" s="278" t="s">
        <v>876</v>
      </c>
      <c r="B22" s="330" t="s">
        <v>877</v>
      </c>
      <c r="C22" s="331"/>
      <c r="D22" s="331"/>
      <c r="E22" s="331"/>
      <c r="F22" s="332" t="s">
        <v>865</v>
      </c>
      <c r="G22" s="333"/>
      <c r="H22" s="333"/>
      <c r="I22" s="334"/>
      <c r="J22" s="278" t="s">
        <v>878</v>
      </c>
      <c r="K22" s="353" t="s">
        <v>879</v>
      </c>
      <c r="L22" s="333"/>
      <c r="M22" s="333"/>
      <c r="N22" s="332" t="s">
        <v>880</v>
      </c>
      <c r="O22" s="333"/>
      <c r="P22" s="333"/>
      <c r="Q22" s="333"/>
      <c r="R22" s="334"/>
      <c r="S22" s="278" t="s">
        <v>881</v>
      </c>
      <c r="T22" s="336" t="s">
        <v>848</v>
      </c>
      <c r="U22" s="371"/>
      <c r="V22" s="371"/>
      <c r="W22" s="370" t="s">
        <v>848</v>
      </c>
      <c r="X22" s="371"/>
      <c r="Y22" s="371"/>
      <c r="Z22" s="371"/>
      <c r="AA22" s="372"/>
    </row>
    <row r="23" spans="1:27" ht="190.5" customHeight="1" thickBot="1" x14ac:dyDescent="0.3">
      <c r="A23" s="279" t="s">
        <v>271</v>
      </c>
      <c r="B23" s="354" t="s">
        <v>882</v>
      </c>
      <c r="C23" s="355"/>
      <c r="D23" s="355"/>
      <c r="E23" s="355"/>
      <c r="F23" s="327" t="s">
        <v>883</v>
      </c>
      <c r="G23" s="328"/>
      <c r="H23" s="328"/>
      <c r="I23" s="344"/>
      <c r="J23" s="279" t="s">
        <v>272</v>
      </c>
      <c r="K23" s="343" t="s">
        <v>884</v>
      </c>
      <c r="L23" s="328"/>
      <c r="M23" s="328"/>
      <c r="N23" s="327" t="s">
        <v>885</v>
      </c>
      <c r="O23" s="328"/>
      <c r="P23" s="328"/>
      <c r="Q23" s="328"/>
      <c r="R23" s="344"/>
      <c r="S23" s="279" t="s">
        <v>886</v>
      </c>
      <c r="T23" s="343" t="s">
        <v>887</v>
      </c>
      <c r="U23" s="328"/>
      <c r="V23" s="328"/>
      <c r="W23" s="327" t="s">
        <v>888</v>
      </c>
      <c r="X23" s="328"/>
      <c r="Y23" s="328"/>
      <c r="Z23" s="328"/>
      <c r="AA23" s="329"/>
    </row>
    <row r="24" spans="1:27" ht="190.5" customHeight="1" x14ac:dyDescent="0.25">
      <c r="A24" s="259"/>
      <c r="B24" s="259"/>
      <c r="C24" s="259"/>
      <c r="D24" s="259"/>
      <c r="E24" s="259"/>
      <c r="F24" s="280"/>
      <c r="G24" s="280"/>
      <c r="H24" s="280"/>
      <c r="I24" s="280"/>
      <c r="J24" s="259"/>
      <c r="K24" s="259"/>
      <c r="L24" s="259"/>
      <c r="M24" s="259"/>
      <c r="N24" s="259"/>
      <c r="O24" s="259"/>
      <c r="P24" s="259"/>
      <c r="Q24" s="259"/>
      <c r="R24" s="259"/>
      <c r="S24" s="260"/>
      <c r="T24" s="260"/>
      <c r="U24" s="260"/>
      <c r="V24" s="260"/>
      <c r="W24" s="260"/>
      <c r="X24" s="260"/>
      <c r="Y24" s="260"/>
      <c r="Z24" s="260"/>
      <c r="AA24" s="260"/>
    </row>
    <row r="25" spans="1:27" ht="99" customHeight="1" x14ac:dyDescent="0.25">
      <c r="A25" s="259"/>
      <c r="B25" s="259"/>
      <c r="C25" s="259"/>
      <c r="D25" s="259"/>
      <c r="E25" s="259"/>
      <c r="F25" s="280"/>
      <c r="G25" s="280"/>
      <c r="H25" s="280"/>
      <c r="I25" s="280"/>
      <c r="J25" s="259"/>
      <c r="K25" s="259"/>
      <c r="L25" s="259"/>
      <c r="M25" s="259"/>
      <c r="N25" s="259"/>
      <c r="O25" s="259"/>
      <c r="P25" s="259"/>
      <c r="Q25" s="259"/>
      <c r="R25" s="259"/>
      <c r="S25" s="260"/>
      <c r="T25" s="260"/>
      <c r="U25" s="260"/>
      <c r="V25" s="260"/>
      <c r="W25" s="260"/>
      <c r="X25" s="260"/>
      <c r="Y25" s="260"/>
      <c r="Z25" s="260"/>
      <c r="AA25" s="260"/>
    </row>
    <row r="26" spans="1:27" ht="99.75" customHeight="1" x14ac:dyDescent="0.25">
      <c r="A26" s="259"/>
      <c r="B26" s="259"/>
      <c r="C26" s="259"/>
      <c r="D26" s="259"/>
      <c r="E26" s="259"/>
      <c r="F26" s="280"/>
      <c r="G26" s="280"/>
      <c r="H26" s="280"/>
      <c r="I26" s="280"/>
      <c r="J26" s="259"/>
      <c r="K26" s="259"/>
      <c r="L26" s="259"/>
      <c r="M26" s="259"/>
      <c r="N26" s="259"/>
      <c r="O26" s="259"/>
      <c r="P26" s="259"/>
      <c r="Q26" s="259"/>
      <c r="R26" s="259"/>
      <c r="S26" s="260"/>
      <c r="T26" s="260"/>
      <c r="U26" s="260"/>
      <c r="V26" s="260"/>
      <c r="W26" s="260"/>
      <c r="X26" s="260"/>
      <c r="Y26" s="260"/>
      <c r="Z26" s="260"/>
      <c r="AA26" s="260"/>
    </row>
    <row r="27" spans="1:27" ht="99.75" customHeight="1" x14ac:dyDescent="0.25">
      <c r="A27" s="259"/>
      <c r="B27" s="259"/>
      <c r="C27" s="259"/>
      <c r="D27" s="259"/>
      <c r="E27" s="259"/>
      <c r="F27" s="280"/>
      <c r="G27" s="280"/>
      <c r="H27" s="280"/>
      <c r="I27" s="280"/>
      <c r="J27" s="259"/>
      <c r="K27" s="259"/>
      <c r="L27" s="259"/>
      <c r="M27" s="259"/>
      <c r="N27" s="259"/>
      <c r="O27" s="259"/>
      <c r="P27" s="259"/>
      <c r="Q27" s="259"/>
      <c r="R27" s="259"/>
      <c r="S27" s="260"/>
      <c r="T27" s="260"/>
      <c r="U27" s="260"/>
      <c r="V27" s="260"/>
      <c r="W27" s="260"/>
      <c r="X27" s="260"/>
      <c r="Y27" s="260"/>
      <c r="Z27" s="260"/>
      <c r="AA27" s="260"/>
    </row>
    <row r="28" spans="1:27" ht="177.75" customHeight="1" x14ac:dyDescent="0.25">
      <c r="A28" s="259"/>
      <c r="B28" s="259"/>
      <c r="C28" s="259"/>
      <c r="D28" s="259"/>
      <c r="E28" s="259"/>
      <c r="F28" s="280"/>
      <c r="G28" s="280"/>
      <c r="H28" s="280"/>
      <c r="I28" s="280"/>
      <c r="J28" s="259"/>
      <c r="K28" s="259"/>
      <c r="L28" s="259"/>
      <c r="M28" s="259"/>
      <c r="N28" s="259"/>
      <c r="O28" s="259"/>
      <c r="P28" s="259"/>
      <c r="Q28" s="259"/>
      <c r="R28" s="259"/>
      <c r="S28" s="260"/>
      <c r="T28" s="260"/>
      <c r="U28" s="260"/>
      <c r="V28" s="260"/>
      <c r="W28" s="260"/>
      <c r="X28" s="260"/>
      <c r="Y28" s="260"/>
      <c r="Z28" s="260"/>
      <c r="AA28" s="260"/>
    </row>
    <row r="29" spans="1:27" ht="77.25" customHeight="1" x14ac:dyDescent="0.25">
      <c r="A29" s="259"/>
      <c r="B29" s="259"/>
      <c r="C29" s="259"/>
      <c r="D29" s="259"/>
      <c r="E29" s="259"/>
      <c r="F29" s="280"/>
      <c r="G29" s="280"/>
      <c r="H29" s="280"/>
      <c r="I29" s="280"/>
      <c r="J29" s="259"/>
      <c r="K29" s="259"/>
      <c r="L29" s="259"/>
      <c r="M29" s="259"/>
      <c r="N29" s="259"/>
      <c r="O29" s="259"/>
      <c r="P29" s="259"/>
      <c r="Q29" s="259"/>
      <c r="R29" s="259"/>
      <c r="S29" s="260"/>
      <c r="T29" s="260"/>
      <c r="U29" s="260"/>
      <c r="V29" s="260"/>
      <c r="W29" s="260"/>
      <c r="X29" s="260"/>
      <c r="Y29" s="260"/>
      <c r="Z29" s="260"/>
      <c r="AA29" s="260"/>
    </row>
    <row r="30" spans="1:27" ht="78" customHeight="1" x14ac:dyDescent="0.25">
      <c r="A30" s="259"/>
      <c r="B30" s="259"/>
      <c r="C30" s="259"/>
      <c r="D30" s="259"/>
      <c r="E30" s="259"/>
      <c r="F30" s="280"/>
      <c r="G30" s="280"/>
      <c r="H30" s="280"/>
      <c r="I30" s="280"/>
      <c r="J30" s="259"/>
      <c r="K30" s="259"/>
      <c r="L30" s="259"/>
      <c r="M30" s="259"/>
      <c r="N30" s="259"/>
      <c r="O30" s="259"/>
      <c r="P30" s="259"/>
      <c r="Q30" s="259"/>
      <c r="R30" s="259"/>
      <c r="S30" s="260"/>
      <c r="T30" s="260"/>
      <c r="U30" s="260"/>
      <c r="V30" s="260"/>
      <c r="W30" s="260"/>
      <c r="X30" s="260"/>
      <c r="Y30" s="260"/>
      <c r="Z30" s="260"/>
      <c r="AA30" s="260"/>
    </row>
    <row r="31" spans="1:27" ht="184.5" customHeight="1" x14ac:dyDescent="0.25">
      <c r="A31" s="259"/>
      <c r="B31" s="259"/>
      <c r="C31" s="259"/>
      <c r="D31" s="259"/>
      <c r="E31" s="259"/>
      <c r="F31" s="280"/>
      <c r="G31" s="280"/>
      <c r="H31" s="280"/>
      <c r="I31" s="280"/>
      <c r="J31" s="259"/>
      <c r="K31" s="259"/>
      <c r="L31" s="259"/>
      <c r="M31" s="259"/>
      <c r="N31" s="259"/>
      <c r="O31" s="259"/>
      <c r="P31" s="259"/>
      <c r="Q31" s="259"/>
      <c r="R31" s="259"/>
      <c r="S31" s="260"/>
      <c r="T31" s="260"/>
      <c r="U31" s="260"/>
      <c r="V31" s="260"/>
      <c r="W31" s="260"/>
      <c r="X31" s="260"/>
      <c r="Y31" s="260"/>
      <c r="Z31" s="260"/>
      <c r="AA31" s="260"/>
    </row>
    <row r="32" spans="1:27" ht="102" customHeight="1" x14ac:dyDescent="0.25">
      <c r="A32" s="259"/>
      <c r="B32" s="259"/>
      <c r="C32" s="259"/>
      <c r="D32" s="259"/>
      <c r="E32" s="259"/>
      <c r="F32" s="280"/>
      <c r="G32" s="280"/>
      <c r="H32" s="280"/>
      <c r="I32" s="280"/>
      <c r="J32" s="259"/>
      <c r="K32" s="259"/>
      <c r="L32" s="259"/>
      <c r="M32" s="259"/>
      <c r="N32" s="259"/>
      <c r="O32" s="259"/>
      <c r="P32" s="259"/>
      <c r="Q32" s="259"/>
      <c r="R32" s="259"/>
      <c r="S32" s="260"/>
      <c r="T32" s="260"/>
      <c r="U32" s="260"/>
      <c r="V32" s="260"/>
      <c r="W32" s="260"/>
      <c r="X32" s="260"/>
      <c r="Y32" s="260"/>
      <c r="Z32" s="260"/>
      <c r="AA32" s="260"/>
    </row>
    <row r="33" spans="1:27" ht="32.25" customHeight="1" x14ac:dyDescent="0.25">
      <c r="A33" s="259"/>
      <c r="B33" s="259"/>
      <c r="C33" s="259"/>
      <c r="D33" s="259"/>
      <c r="E33" s="259"/>
      <c r="F33" s="280"/>
      <c r="G33" s="280"/>
      <c r="H33" s="280"/>
      <c r="I33" s="280"/>
      <c r="J33" s="259"/>
      <c r="K33" s="259"/>
      <c r="L33" s="259"/>
      <c r="M33" s="259"/>
      <c r="N33" s="259"/>
      <c r="O33" s="259"/>
      <c r="P33" s="259"/>
      <c r="Q33" s="259"/>
      <c r="R33" s="259"/>
      <c r="S33" s="260"/>
      <c r="T33" s="260"/>
      <c r="U33" s="260"/>
      <c r="V33" s="260"/>
      <c r="W33" s="260"/>
      <c r="X33" s="260"/>
      <c r="Y33" s="260"/>
      <c r="Z33" s="260"/>
      <c r="AA33" s="260"/>
    </row>
    <row r="34" spans="1:27" ht="32.25" customHeight="1" x14ac:dyDescent="0.25">
      <c r="A34" s="259"/>
      <c r="B34" s="259"/>
      <c r="C34" s="259"/>
      <c r="D34" s="259"/>
      <c r="E34" s="259"/>
      <c r="F34" s="280"/>
      <c r="G34" s="280"/>
      <c r="H34" s="280"/>
      <c r="I34" s="280"/>
      <c r="J34" s="259"/>
      <c r="K34" s="259"/>
      <c r="L34" s="259"/>
      <c r="M34" s="259"/>
      <c r="N34" s="259"/>
      <c r="O34" s="259"/>
      <c r="P34" s="259"/>
      <c r="Q34" s="259"/>
      <c r="R34" s="259"/>
      <c r="S34" s="260"/>
      <c r="T34" s="260"/>
      <c r="U34" s="260"/>
      <c r="V34" s="260"/>
      <c r="W34" s="260"/>
      <c r="X34" s="260"/>
      <c r="Y34" s="260"/>
      <c r="Z34" s="260"/>
      <c r="AA34" s="260"/>
    </row>
    <row r="35" spans="1:27" ht="44.25" customHeight="1" x14ac:dyDescent="0.25">
      <c r="A35" s="259"/>
      <c r="B35" s="259"/>
      <c r="C35" s="259"/>
      <c r="D35" s="259"/>
      <c r="E35" s="259"/>
      <c r="F35" s="280"/>
      <c r="G35" s="280"/>
      <c r="H35" s="280"/>
      <c r="I35" s="280"/>
      <c r="J35" s="259"/>
      <c r="K35" s="259"/>
      <c r="L35" s="259"/>
      <c r="M35" s="259"/>
      <c r="N35" s="259"/>
      <c r="O35" s="259"/>
      <c r="P35" s="259"/>
      <c r="Q35" s="259"/>
      <c r="R35" s="259"/>
      <c r="S35" s="260"/>
      <c r="T35" s="260"/>
      <c r="U35" s="260"/>
      <c r="V35" s="260"/>
      <c r="W35" s="260"/>
      <c r="X35" s="260"/>
      <c r="Y35" s="260"/>
      <c r="Z35" s="260"/>
      <c r="AA35" s="260"/>
    </row>
    <row r="36" spans="1:27" ht="140.25" customHeight="1" x14ac:dyDescent="0.25">
      <c r="A36" s="259"/>
      <c r="B36" s="259"/>
      <c r="C36" s="259"/>
      <c r="D36" s="259"/>
      <c r="E36" s="259"/>
      <c r="F36" s="280"/>
      <c r="G36" s="280"/>
      <c r="H36" s="280"/>
      <c r="I36" s="280"/>
      <c r="J36" s="259"/>
      <c r="K36" s="259"/>
      <c r="L36" s="259"/>
      <c r="M36" s="259"/>
      <c r="N36" s="259"/>
      <c r="O36" s="259"/>
      <c r="P36" s="259"/>
      <c r="Q36" s="259"/>
      <c r="R36" s="259"/>
      <c r="S36" s="261"/>
      <c r="T36" s="262"/>
      <c r="U36" s="262"/>
      <c r="V36" s="262"/>
      <c r="W36" s="262"/>
      <c r="X36" s="262"/>
      <c r="Y36" s="262"/>
      <c r="Z36" s="262"/>
      <c r="AA36" s="263"/>
    </row>
    <row r="37" spans="1:27" ht="85.5" customHeight="1" x14ac:dyDescent="0.25">
      <c r="A37" s="259"/>
      <c r="B37" s="259"/>
      <c r="C37" s="259"/>
      <c r="D37" s="259"/>
      <c r="E37" s="259"/>
      <c r="F37" s="280"/>
      <c r="G37" s="280"/>
      <c r="H37" s="280"/>
      <c r="I37" s="280"/>
      <c r="J37" s="259"/>
      <c r="K37" s="259"/>
      <c r="L37" s="259"/>
      <c r="M37" s="259"/>
      <c r="N37" s="259"/>
      <c r="O37" s="259"/>
      <c r="P37" s="259"/>
      <c r="Q37" s="259"/>
      <c r="R37" s="259"/>
      <c r="S37" s="261"/>
      <c r="T37" s="262"/>
      <c r="U37" s="262"/>
      <c r="V37" s="262"/>
      <c r="W37" s="262"/>
      <c r="X37" s="262"/>
      <c r="Y37" s="262"/>
      <c r="Z37" s="262"/>
      <c r="AA37" s="263"/>
    </row>
    <row r="38" spans="1:27" ht="77.25" customHeight="1" thickBot="1" x14ac:dyDescent="0.3">
      <c r="A38" s="259"/>
      <c r="B38" s="259"/>
      <c r="C38" s="259"/>
      <c r="D38" s="259"/>
      <c r="E38" s="259"/>
      <c r="F38" s="280"/>
      <c r="G38" s="280"/>
      <c r="H38" s="280"/>
      <c r="I38" s="280"/>
      <c r="J38" s="259"/>
      <c r="K38" s="259"/>
      <c r="L38" s="259"/>
      <c r="M38" s="259"/>
      <c r="N38" s="259"/>
      <c r="O38" s="259"/>
      <c r="P38" s="259"/>
      <c r="Q38" s="259"/>
      <c r="R38" s="259"/>
      <c r="S38" s="264"/>
      <c r="T38" s="265"/>
      <c r="U38" s="265"/>
      <c r="V38" s="265"/>
      <c r="W38" s="265"/>
      <c r="X38" s="265"/>
      <c r="Y38" s="265"/>
      <c r="Z38" s="265"/>
      <c r="AA38" s="266"/>
    </row>
    <row r="39" spans="1:27" ht="75" customHeight="1" x14ac:dyDescent="0.25">
      <c r="A39" s="259"/>
      <c r="B39" s="259"/>
      <c r="C39" s="259"/>
      <c r="D39" s="259"/>
      <c r="E39" s="259"/>
      <c r="F39" s="280"/>
      <c r="G39" s="280"/>
      <c r="H39" s="280"/>
      <c r="I39" s="280"/>
      <c r="J39" s="259"/>
      <c r="K39" s="259"/>
      <c r="L39" s="259"/>
      <c r="M39" s="259"/>
      <c r="N39" s="259"/>
      <c r="O39" s="259"/>
      <c r="P39" s="259"/>
      <c r="Q39" s="259"/>
      <c r="R39" s="259"/>
      <c r="S39" s="258"/>
      <c r="T39" s="267"/>
      <c r="U39" s="268"/>
      <c r="V39" s="268"/>
      <c r="W39" s="268"/>
      <c r="X39" s="268"/>
      <c r="Y39" s="268"/>
      <c r="Z39" s="268"/>
      <c r="AA39" s="269"/>
    </row>
    <row r="40" spans="1:27" ht="98.25" customHeight="1" x14ac:dyDescent="0.25">
      <c r="A40" s="259"/>
      <c r="B40" s="259"/>
      <c r="C40" s="259"/>
      <c r="D40" s="259"/>
      <c r="E40" s="259"/>
      <c r="F40" s="280"/>
      <c r="G40" s="280"/>
      <c r="H40" s="280"/>
      <c r="I40" s="280"/>
      <c r="J40" s="259"/>
      <c r="K40" s="259"/>
      <c r="L40" s="259"/>
      <c r="M40" s="259"/>
      <c r="N40" s="259"/>
      <c r="O40" s="259"/>
      <c r="P40" s="259"/>
      <c r="Q40" s="259"/>
      <c r="R40" s="259"/>
      <c r="S40" s="258"/>
      <c r="T40" s="270"/>
      <c r="U40" s="262"/>
      <c r="V40" s="262"/>
      <c r="W40" s="262"/>
      <c r="X40" s="262"/>
      <c r="Y40" s="262"/>
      <c r="Z40" s="262"/>
      <c r="AA40" s="263"/>
    </row>
    <row r="41" spans="1:27" ht="84" customHeight="1" x14ac:dyDescent="0.25">
      <c r="A41" s="259"/>
      <c r="B41" s="259"/>
      <c r="C41" s="259"/>
      <c r="D41" s="259"/>
      <c r="E41" s="259"/>
      <c r="F41" s="280"/>
      <c r="G41" s="280"/>
      <c r="H41" s="280"/>
      <c r="I41" s="280"/>
      <c r="J41" s="259"/>
      <c r="K41" s="259"/>
      <c r="L41" s="259"/>
      <c r="M41" s="259"/>
      <c r="N41" s="259"/>
      <c r="O41" s="259"/>
      <c r="P41" s="259"/>
      <c r="Q41" s="259"/>
      <c r="R41" s="259"/>
      <c r="S41" s="258"/>
      <c r="T41" s="270"/>
      <c r="U41" s="262"/>
      <c r="V41" s="262"/>
      <c r="W41" s="262"/>
      <c r="X41" s="262"/>
      <c r="Y41" s="262"/>
      <c r="Z41" s="262"/>
      <c r="AA41" s="263"/>
    </row>
    <row r="42" spans="1:27" ht="89.25" customHeight="1" thickBot="1" x14ac:dyDescent="0.3">
      <c r="A42" s="259"/>
      <c r="B42" s="259"/>
      <c r="C42" s="259"/>
      <c r="D42" s="259"/>
      <c r="E42" s="259"/>
      <c r="F42" s="280"/>
      <c r="G42" s="280"/>
      <c r="H42" s="280"/>
      <c r="I42" s="280"/>
      <c r="J42" s="259"/>
      <c r="K42" s="259"/>
      <c r="L42" s="259"/>
      <c r="M42" s="259"/>
      <c r="N42" s="259"/>
      <c r="O42" s="259"/>
      <c r="P42" s="259"/>
      <c r="Q42" s="259"/>
      <c r="R42" s="259"/>
      <c r="S42" s="271"/>
      <c r="T42" s="272"/>
      <c r="U42" s="265"/>
      <c r="V42" s="265"/>
      <c r="W42" s="265"/>
      <c r="X42" s="265"/>
      <c r="Y42" s="265"/>
      <c r="Z42" s="265"/>
      <c r="AA42" s="266"/>
    </row>
    <row r="43" spans="1:27" ht="78.75" customHeight="1" x14ac:dyDescent="0.25">
      <c r="A43" s="259"/>
      <c r="B43" s="259"/>
      <c r="C43" s="259"/>
      <c r="D43" s="259"/>
      <c r="E43" s="259"/>
      <c r="F43" s="280"/>
      <c r="G43" s="280"/>
      <c r="H43" s="280"/>
      <c r="I43" s="280"/>
      <c r="J43" s="259"/>
      <c r="K43" s="259"/>
      <c r="L43" s="259"/>
      <c r="M43" s="259"/>
      <c r="N43" s="259"/>
      <c r="O43" s="259"/>
      <c r="P43" s="259"/>
      <c r="Q43" s="259"/>
      <c r="R43" s="259"/>
      <c r="S43" s="257"/>
      <c r="T43" s="273"/>
      <c r="U43" s="274"/>
      <c r="V43" s="274"/>
      <c r="W43" s="274"/>
      <c r="X43" s="274"/>
      <c r="Y43" s="274"/>
      <c r="Z43" s="274"/>
      <c r="AA43" s="275"/>
    </row>
    <row r="44" spans="1:27" ht="90" customHeight="1" x14ac:dyDescent="0.25">
      <c r="A44" s="259"/>
      <c r="B44" s="259"/>
      <c r="C44" s="259"/>
      <c r="D44" s="259"/>
      <c r="E44" s="259"/>
      <c r="F44" s="280"/>
      <c r="G44" s="280"/>
      <c r="H44" s="280"/>
      <c r="I44" s="280"/>
      <c r="J44" s="259"/>
      <c r="K44" s="259"/>
      <c r="L44" s="259"/>
      <c r="M44" s="259"/>
      <c r="N44" s="259"/>
      <c r="O44" s="259"/>
      <c r="P44" s="259"/>
      <c r="Q44" s="259"/>
      <c r="R44" s="259"/>
      <c r="S44" s="258"/>
      <c r="T44" s="270"/>
      <c r="U44" s="262"/>
      <c r="V44" s="262"/>
      <c r="W44" s="262"/>
      <c r="X44" s="262"/>
      <c r="Y44" s="262"/>
      <c r="Z44" s="262"/>
      <c r="AA44" s="263"/>
    </row>
    <row r="45" spans="1:27" ht="24.75" customHeight="1" x14ac:dyDescent="0.25">
      <c r="A45" s="259"/>
      <c r="B45" s="259"/>
      <c r="C45" s="259"/>
      <c r="D45" s="259"/>
      <c r="E45" s="259"/>
      <c r="F45" s="280"/>
      <c r="G45" s="280"/>
      <c r="H45" s="280"/>
      <c r="I45" s="280"/>
      <c r="J45" s="259"/>
      <c r="K45" s="259"/>
      <c r="L45" s="259"/>
      <c r="M45" s="259"/>
      <c r="N45" s="259"/>
      <c r="O45" s="259"/>
      <c r="P45" s="259"/>
      <c r="Q45" s="259"/>
      <c r="R45" s="259"/>
      <c r="S45" s="258"/>
      <c r="T45" s="270"/>
      <c r="U45" s="262"/>
      <c r="V45" s="262"/>
      <c r="W45" s="262"/>
      <c r="X45" s="262"/>
      <c r="Y45" s="262"/>
      <c r="Z45" s="262"/>
      <c r="AA45" s="263"/>
    </row>
    <row r="46" spans="1:27" ht="24.75" customHeight="1" x14ac:dyDescent="0.25">
      <c r="A46" s="259"/>
      <c r="B46" s="259"/>
      <c r="C46" s="259"/>
      <c r="D46" s="259"/>
      <c r="E46" s="259"/>
      <c r="F46" s="280"/>
      <c r="G46" s="280"/>
      <c r="H46" s="280"/>
      <c r="I46" s="280"/>
      <c r="J46" s="259"/>
      <c r="K46" s="259"/>
      <c r="L46" s="259"/>
      <c r="M46" s="259"/>
      <c r="N46" s="259"/>
      <c r="O46" s="259"/>
      <c r="P46" s="259"/>
      <c r="Q46" s="259"/>
      <c r="R46" s="259"/>
      <c r="S46" s="258"/>
      <c r="T46" s="270"/>
      <c r="U46" s="262"/>
      <c r="V46" s="262"/>
      <c r="W46" s="262"/>
      <c r="X46" s="262"/>
      <c r="Y46" s="262"/>
      <c r="Z46" s="262"/>
      <c r="AA46" s="263"/>
    </row>
    <row r="47" spans="1:27" ht="24.75" customHeight="1" thickBot="1" x14ac:dyDescent="0.3">
      <c r="A47" s="259"/>
      <c r="B47" s="259"/>
      <c r="C47" s="259"/>
      <c r="D47" s="259"/>
      <c r="E47" s="259"/>
      <c r="F47" s="280"/>
      <c r="G47" s="280"/>
      <c r="H47" s="280"/>
      <c r="I47" s="280"/>
      <c r="J47" s="259"/>
      <c r="K47" s="259"/>
      <c r="L47" s="259"/>
      <c r="M47" s="259"/>
      <c r="N47" s="259"/>
      <c r="O47" s="259"/>
      <c r="P47" s="259"/>
      <c r="Q47" s="259"/>
      <c r="R47" s="259"/>
      <c r="S47" s="271"/>
      <c r="T47" s="272"/>
      <c r="U47" s="265"/>
      <c r="V47" s="265"/>
      <c r="W47" s="265"/>
      <c r="X47" s="265"/>
      <c r="Y47" s="265"/>
      <c r="Z47" s="265"/>
      <c r="AA47" s="266"/>
    </row>
    <row r="48" spans="1:27" ht="24.75" customHeight="1" x14ac:dyDescent="0.25">
      <c r="A48" s="259"/>
      <c r="B48" s="259"/>
      <c r="C48" s="259"/>
      <c r="D48" s="259"/>
      <c r="E48" s="259"/>
      <c r="F48" s="280"/>
      <c r="G48" s="280"/>
      <c r="H48" s="280"/>
      <c r="I48" s="280"/>
      <c r="J48" s="259"/>
      <c r="K48" s="259"/>
      <c r="L48" s="259"/>
      <c r="M48" s="259"/>
      <c r="N48" s="259"/>
      <c r="O48" s="259"/>
      <c r="P48" s="259"/>
      <c r="Q48" s="259"/>
      <c r="R48" s="259"/>
      <c r="S48" s="276"/>
      <c r="T48" s="276"/>
      <c r="U48" s="276"/>
      <c r="V48" s="276"/>
      <c r="W48" s="276"/>
      <c r="X48" s="276"/>
      <c r="Y48" s="276"/>
      <c r="Z48" s="276"/>
      <c r="AA48" s="276"/>
    </row>
    <row r="49" spans="1:27" ht="24.75" customHeight="1" x14ac:dyDescent="0.25">
      <c r="A49" s="259"/>
      <c r="B49" s="259"/>
      <c r="C49" s="259"/>
      <c r="D49" s="259"/>
      <c r="E49" s="259"/>
      <c r="F49" s="280"/>
      <c r="G49" s="280"/>
      <c r="H49" s="280"/>
      <c r="I49" s="280"/>
      <c r="J49" s="259"/>
      <c r="K49" s="259"/>
      <c r="L49" s="259"/>
      <c r="M49" s="259"/>
      <c r="N49" s="259"/>
      <c r="O49" s="259"/>
      <c r="P49" s="259"/>
      <c r="Q49" s="259"/>
      <c r="R49" s="259"/>
      <c r="S49" s="276"/>
      <c r="T49" s="276"/>
      <c r="U49" s="276"/>
      <c r="V49" s="276"/>
      <c r="W49" s="276"/>
      <c r="X49" s="276"/>
      <c r="Y49" s="276"/>
      <c r="Z49" s="276"/>
      <c r="AA49" s="276"/>
    </row>
    <row r="50" spans="1:27" x14ac:dyDescent="0.25">
      <c r="A50" s="260"/>
      <c r="B50" s="260"/>
      <c r="C50" s="260"/>
      <c r="D50" s="260"/>
      <c r="E50" s="260"/>
      <c r="F50" s="256"/>
      <c r="G50" s="256"/>
      <c r="H50" s="256"/>
      <c r="I50" s="256"/>
      <c r="J50" s="260"/>
      <c r="K50" s="260"/>
      <c r="L50" s="260"/>
      <c r="M50" s="260"/>
      <c r="N50" s="260"/>
      <c r="O50" s="260"/>
      <c r="P50" s="260"/>
      <c r="Q50" s="260"/>
      <c r="R50" s="260"/>
      <c r="S50" s="276"/>
      <c r="T50" s="276"/>
      <c r="U50" s="276"/>
      <c r="V50" s="276"/>
      <c r="W50" s="276"/>
      <c r="X50" s="276"/>
      <c r="Y50" s="276"/>
      <c r="Z50" s="276"/>
      <c r="AA50" s="276"/>
    </row>
    <row r="51" spans="1:27" x14ac:dyDescent="0.25">
      <c r="A51" s="260"/>
      <c r="B51" s="260"/>
      <c r="C51" s="260"/>
      <c r="D51" s="260"/>
      <c r="E51" s="260"/>
      <c r="F51" s="256"/>
      <c r="G51" s="256"/>
      <c r="H51" s="256"/>
      <c r="I51" s="256"/>
      <c r="J51" s="260"/>
      <c r="K51" s="260"/>
      <c r="L51" s="260"/>
      <c r="M51" s="260"/>
      <c r="N51" s="260"/>
      <c r="O51" s="260"/>
      <c r="P51" s="260"/>
      <c r="Q51" s="260"/>
      <c r="R51" s="260"/>
      <c r="S51" s="276"/>
      <c r="T51" s="276"/>
      <c r="U51" s="276"/>
      <c r="V51" s="276"/>
      <c r="W51" s="276"/>
      <c r="X51" s="276"/>
      <c r="Y51" s="276"/>
      <c r="Z51" s="276"/>
      <c r="AA51" s="276"/>
    </row>
    <row r="52" spans="1:27" x14ac:dyDescent="0.25">
      <c r="A52" s="259"/>
      <c r="B52" s="259"/>
      <c r="C52" s="259"/>
      <c r="D52" s="259"/>
      <c r="E52" s="259"/>
      <c r="F52" s="280"/>
      <c r="G52" s="280"/>
      <c r="H52" s="280"/>
      <c r="I52" s="280"/>
      <c r="J52" s="259"/>
      <c r="K52" s="259"/>
      <c r="L52" s="259"/>
      <c r="M52" s="259"/>
      <c r="N52" s="259"/>
      <c r="O52" s="259"/>
      <c r="P52" s="259"/>
      <c r="Q52" s="259"/>
      <c r="R52" s="259"/>
      <c r="S52" s="256"/>
      <c r="T52" s="256"/>
      <c r="U52" s="256"/>
      <c r="V52" s="256"/>
      <c r="W52" s="256"/>
      <c r="X52" s="256"/>
      <c r="Y52" s="256"/>
      <c r="Z52" s="256"/>
      <c r="AA52" s="256"/>
    </row>
    <row r="53" spans="1:27" x14ac:dyDescent="0.25">
      <c r="A53" s="259"/>
      <c r="B53" s="259"/>
      <c r="C53" s="259"/>
      <c r="D53" s="259"/>
      <c r="E53" s="259"/>
      <c r="F53" s="280"/>
      <c r="G53" s="280"/>
      <c r="H53" s="280"/>
      <c r="I53" s="280"/>
      <c r="J53" s="259"/>
      <c r="K53" s="259"/>
      <c r="L53" s="259"/>
      <c r="M53" s="259"/>
      <c r="N53" s="259"/>
      <c r="O53" s="259"/>
      <c r="P53" s="259"/>
      <c r="Q53" s="259"/>
      <c r="R53" s="259"/>
      <c r="S53" s="256"/>
      <c r="T53" s="256"/>
      <c r="U53" s="256"/>
      <c r="V53" s="256"/>
      <c r="W53" s="256"/>
      <c r="X53" s="256"/>
      <c r="Y53" s="256"/>
      <c r="Z53" s="256"/>
      <c r="AA53" s="256"/>
    </row>
    <row r="54" spans="1:27" x14ac:dyDescent="0.25">
      <c r="A54" s="259"/>
      <c r="B54" s="259"/>
      <c r="C54" s="259"/>
      <c r="D54" s="259"/>
      <c r="E54" s="259"/>
      <c r="F54" s="280"/>
      <c r="G54" s="280"/>
      <c r="H54" s="280"/>
      <c r="I54" s="280"/>
      <c r="J54" s="259"/>
      <c r="K54" s="259"/>
      <c r="L54" s="259"/>
      <c r="M54" s="259"/>
      <c r="N54" s="259"/>
      <c r="O54" s="259"/>
      <c r="P54" s="259"/>
      <c r="Q54" s="259"/>
      <c r="R54" s="259"/>
      <c r="S54" s="256"/>
      <c r="T54" s="256"/>
      <c r="U54" s="256"/>
      <c r="V54" s="256"/>
      <c r="W54" s="256"/>
      <c r="X54" s="256"/>
      <c r="Y54" s="256"/>
      <c r="Z54" s="256"/>
      <c r="AA54" s="256"/>
    </row>
    <row r="55" spans="1:27" x14ac:dyDescent="0.25">
      <c r="A55" s="259"/>
      <c r="B55" s="259"/>
      <c r="C55" s="259"/>
      <c r="D55" s="259"/>
      <c r="E55" s="259"/>
      <c r="F55" s="280"/>
      <c r="G55" s="280"/>
      <c r="H55" s="280"/>
      <c r="I55" s="280"/>
      <c r="J55" s="259"/>
      <c r="K55" s="259"/>
      <c r="L55" s="259"/>
      <c r="M55" s="259"/>
      <c r="N55" s="259"/>
      <c r="O55" s="259"/>
      <c r="P55" s="259"/>
      <c r="Q55" s="259"/>
      <c r="R55" s="259"/>
      <c r="S55" s="256"/>
      <c r="T55" s="256"/>
      <c r="U55" s="256"/>
      <c r="V55" s="256"/>
      <c r="W55" s="256"/>
      <c r="X55" s="256"/>
      <c r="Y55" s="256"/>
      <c r="Z55" s="256"/>
      <c r="AA55" s="256"/>
    </row>
    <row r="56" spans="1:27" x14ac:dyDescent="0.25">
      <c r="A56" s="259"/>
      <c r="B56" s="259"/>
      <c r="C56" s="259"/>
      <c r="D56" s="259"/>
      <c r="E56" s="259"/>
      <c r="F56" s="280"/>
      <c r="G56" s="280"/>
      <c r="H56" s="280"/>
      <c r="I56" s="280"/>
      <c r="J56" s="259"/>
      <c r="K56" s="259"/>
      <c r="L56" s="259"/>
      <c r="M56" s="259"/>
      <c r="N56" s="259"/>
      <c r="O56" s="259"/>
      <c r="P56" s="259"/>
      <c r="Q56" s="259"/>
      <c r="R56" s="259"/>
      <c r="S56" s="256"/>
      <c r="T56" s="256"/>
      <c r="U56" s="256"/>
      <c r="V56" s="256"/>
      <c r="W56" s="256"/>
      <c r="X56" s="256"/>
      <c r="Y56" s="256"/>
      <c r="Z56" s="256"/>
      <c r="AA56" s="256"/>
    </row>
    <row r="57" spans="1:27" x14ac:dyDescent="0.25">
      <c r="A57" s="259"/>
      <c r="B57" s="259"/>
      <c r="C57" s="259"/>
      <c r="D57" s="259"/>
      <c r="E57" s="259"/>
      <c r="F57" s="280"/>
      <c r="G57" s="280"/>
      <c r="H57" s="280"/>
      <c r="I57" s="280"/>
      <c r="J57" s="259"/>
      <c r="K57" s="259"/>
      <c r="L57" s="259"/>
      <c r="M57" s="259"/>
      <c r="N57" s="259"/>
      <c r="O57" s="259"/>
      <c r="P57" s="259"/>
      <c r="Q57" s="259"/>
      <c r="R57" s="259"/>
      <c r="S57" s="256"/>
      <c r="T57" s="256"/>
      <c r="U57" s="256"/>
      <c r="V57" s="256"/>
      <c r="W57" s="256"/>
      <c r="X57" s="256"/>
      <c r="Y57" s="256"/>
      <c r="Z57" s="256"/>
      <c r="AA57" s="256"/>
    </row>
    <row r="58" spans="1:27" x14ac:dyDescent="0.25">
      <c r="A58" s="259"/>
      <c r="B58" s="259"/>
      <c r="C58" s="259"/>
      <c r="D58" s="259"/>
      <c r="E58" s="259"/>
      <c r="F58" s="280"/>
      <c r="G58" s="280"/>
      <c r="H58" s="280"/>
      <c r="I58" s="280"/>
      <c r="J58" s="259"/>
      <c r="K58" s="259"/>
      <c r="L58" s="259"/>
      <c r="M58" s="259"/>
      <c r="N58" s="259"/>
      <c r="O58" s="259"/>
      <c r="P58" s="259"/>
      <c r="Q58" s="259"/>
      <c r="R58" s="259"/>
      <c r="S58" s="256"/>
      <c r="T58" s="256"/>
      <c r="U58" s="256"/>
      <c r="V58" s="256"/>
      <c r="W58" s="256"/>
      <c r="X58" s="256"/>
      <c r="Y58" s="256"/>
      <c r="Z58" s="256"/>
      <c r="AA58" s="256"/>
    </row>
    <row r="59" spans="1:27" x14ac:dyDescent="0.25">
      <c r="A59" s="259"/>
      <c r="B59" s="259"/>
      <c r="C59" s="259"/>
      <c r="D59" s="259"/>
      <c r="E59" s="259"/>
      <c r="F59" s="280"/>
      <c r="G59" s="280"/>
      <c r="H59" s="280"/>
      <c r="I59" s="280"/>
      <c r="J59" s="259"/>
      <c r="K59" s="259"/>
      <c r="L59" s="259"/>
      <c r="M59" s="259"/>
      <c r="N59" s="259"/>
      <c r="O59" s="259"/>
      <c r="P59" s="259"/>
      <c r="Q59" s="259"/>
      <c r="R59" s="259"/>
      <c r="S59" s="256"/>
      <c r="T59" s="256"/>
      <c r="U59" s="256"/>
      <c r="V59" s="256"/>
      <c r="W59" s="256"/>
      <c r="X59" s="256"/>
      <c r="Y59" s="256"/>
      <c r="Z59" s="256"/>
      <c r="AA59" s="256"/>
    </row>
    <row r="60" spans="1:27" x14ac:dyDescent="0.25">
      <c r="A60" s="259"/>
      <c r="B60" s="259"/>
      <c r="C60" s="259"/>
      <c r="D60" s="259"/>
      <c r="E60" s="259"/>
      <c r="F60" s="280"/>
      <c r="G60" s="280"/>
      <c r="H60" s="280"/>
      <c r="I60" s="280"/>
      <c r="J60" s="259"/>
      <c r="K60" s="259"/>
      <c r="L60" s="259"/>
      <c r="M60" s="259"/>
      <c r="N60" s="259"/>
      <c r="O60" s="259"/>
      <c r="P60" s="259"/>
      <c r="Q60" s="259"/>
      <c r="R60" s="259"/>
      <c r="S60" s="256"/>
      <c r="T60" s="256"/>
      <c r="U60" s="256"/>
      <c r="V60" s="256"/>
      <c r="W60" s="256"/>
      <c r="X60" s="256"/>
      <c r="Y60" s="256"/>
      <c r="Z60" s="256"/>
      <c r="AA60" s="256"/>
    </row>
    <row r="61" spans="1:27" x14ac:dyDescent="0.25">
      <c r="A61" s="259"/>
      <c r="B61" s="259"/>
      <c r="C61" s="259"/>
      <c r="D61" s="259"/>
      <c r="E61" s="259"/>
      <c r="F61" s="280"/>
      <c r="G61" s="280"/>
      <c r="H61" s="280"/>
      <c r="I61" s="280"/>
      <c r="J61" s="259"/>
      <c r="K61" s="259"/>
      <c r="L61" s="259"/>
      <c r="M61" s="259"/>
      <c r="N61" s="259"/>
      <c r="O61" s="259"/>
      <c r="P61" s="259"/>
      <c r="Q61" s="259"/>
      <c r="R61" s="259"/>
      <c r="S61" s="256"/>
      <c r="T61" s="256"/>
      <c r="U61" s="256"/>
      <c r="V61" s="256"/>
      <c r="W61" s="256"/>
      <c r="X61" s="256"/>
      <c r="Y61" s="256"/>
      <c r="Z61" s="256"/>
      <c r="AA61" s="256"/>
    </row>
    <row r="62" spans="1:27" x14ac:dyDescent="0.25">
      <c r="A62" s="259"/>
      <c r="B62" s="259"/>
      <c r="C62" s="259"/>
      <c r="D62" s="259"/>
      <c r="E62" s="259"/>
      <c r="F62" s="280"/>
      <c r="G62" s="280"/>
      <c r="H62" s="280"/>
      <c r="I62" s="280"/>
      <c r="J62" s="259"/>
      <c r="K62" s="259"/>
      <c r="L62" s="259"/>
      <c r="M62" s="259"/>
      <c r="N62" s="259"/>
      <c r="O62" s="259"/>
      <c r="P62" s="259"/>
      <c r="Q62" s="259"/>
      <c r="R62" s="259"/>
      <c r="S62" s="256"/>
      <c r="T62" s="256"/>
      <c r="U62" s="256"/>
      <c r="V62" s="256"/>
      <c r="W62" s="256"/>
      <c r="X62" s="256"/>
      <c r="Y62" s="256"/>
      <c r="Z62" s="256"/>
      <c r="AA62" s="256"/>
    </row>
    <row r="63" spans="1:27" x14ac:dyDescent="0.25">
      <c r="A63" s="259"/>
      <c r="B63" s="259"/>
      <c r="C63" s="259"/>
      <c r="D63" s="259"/>
      <c r="E63" s="259"/>
      <c r="F63" s="280"/>
      <c r="G63" s="280"/>
      <c r="H63" s="280"/>
      <c r="I63" s="280"/>
      <c r="J63" s="259"/>
      <c r="K63" s="259"/>
      <c r="L63" s="259"/>
      <c r="M63" s="259"/>
      <c r="N63" s="259"/>
      <c r="O63" s="259"/>
      <c r="P63" s="259"/>
      <c r="Q63" s="259"/>
      <c r="R63" s="259"/>
      <c r="S63" s="256"/>
      <c r="T63" s="256"/>
      <c r="U63" s="256"/>
      <c r="V63" s="256"/>
      <c r="W63" s="256"/>
      <c r="X63" s="256"/>
      <c r="Y63" s="256"/>
      <c r="Z63" s="256"/>
      <c r="AA63" s="256"/>
    </row>
    <row r="64" spans="1:27" x14ac:dyDescent="0.25">
      <c r="A64" s="259"/>
      <c r="B64" s="259"/>
      <c r="C64" s="259"/>
      <c r="D64" s="259"/>
      <c r="E64" s="259"/>
      <c r="F64" s="280"/>
      <c r="G64" s="280"/>
      <c r="H64" s="280"/>
      <c r="I64" s="280"/>
      <c r="J64" s="259"/>
      <c r="K64" s="259"/>
      <c r="L64" s="259"/>
      <c r="M64" s="259"/>
      <c r="N64" s="259"/>
      <c r="O64" s="259"/>
      <c r="P64" s="259"/>
      <c r="Q64" s="259"/>
      <c r="R64" s="259"/>
      <c r="S64" s="256"/>
      <c r="T64" s="256"/>
      <c r="U64" s="256"/>
      <c r="V64" s="256"/>
      <c r="W64" s="256"/>
      <c r="X64" s="256"/>
      <c r="Y64" s="256"/>
      <c r="Z64" s="256"/>
      <c r="AA64" s="256"/>
    </row>
    <row r="65" spans="1:27" x14ac:dyDescent="0.25">
      <c r="A65" s="259"/>
      <c r="B65" s="259"/>
      <c r="C65" s="259"/>
      <c r="D65" s="259"/>
      <c r="E65" s="259"/>
      <c r="F65" s="280"/>
      <c r="G65" s="280"/>
      <c r="H65" s="280"/>
      <c r="I65" s="280"/>
      <c r="J65" s="259"/>
      <c r="K65" s="259"/>
      <c r="L65" s="259"/>
      <c r="M65" s="259"/>
      <c r="N65" s="259"/>
      <c r="O65" s="259"/>
      <c r="P65" s="259"/>
      <c r="Q65" s="259"/>
      <c r="R65" s="259"/>
      <c r="S65" s="218"/>
      <c r="T65" s="218"/>
      <c r="U65" s="218"/>
      <c r="V65" s="218"/>
      <c r="W65" s="218"/>
      <c r="X65" s="218"/>
      <c r="Y65" s="218"/>
      <c r="Z65" s="218"/>
      <c r="AA65" s="218"/>
    </row>
    <row r="66" spans="1:27" x14ac:dyDescent="0.25">
      <c r="A66" s="259"/>
      <c r="B66" s="259"/>
      <c r="C66" s="259"/>
      <c r="D66" s="259"/>
      <c r="E66" s="259"/>
      <c r="F66" s="280"/>
      <c r="G66" s="280"/>
      <c r="H66" s="280"/>
      <c r="I66" s="280"/>
      <c r="J66" s="259"/>
      <c r="K66" s="259"/>
      <c r="L66" s="259"/>
      <c r="M66" s="259"/>
      <c r="N66" s="259"/>
      <c r="O66" s="259"/>
      <c r="P66" s="259"/>
      <c r="Q66" s="259"/>
      <c r="R66" s="259"/>
      <c r="S66" s="218"/>
      <c r="T66" s="218"/>
      <c r="U66" s="218"/>
      <c r="V66" s="218"/>
      <c r="W66" s="218"/>
      <c r="X66" s="218"/>
      <c r="Y66" s="218"/>
      <c r="Z66" s="218"/>
      <c r="AA66" s="218"/>
    </row>
    <row r="67" spans="1:27" x14ac:dyDescent="0.25">
      <c r="A67" s="259"/>
      <c r="B67" s="259"/>
      <c r="C67" s="259"/>
      <c r="D67" s="259"/>
      <c r="E67" s="259"/>
      <c r="F67" s="280"/>
      <c r="G67" s="280"/>
      <c r="H67" s="280"/>
      <c r="I67" s="280"/>
      <c r="J67" s="259"/>
      <c r="K67" s="259"/>
      <c r="L67" s="259"/>
      <c r="M67" s="259"/>
      <c r="N67" s="259"/>
      <c r="O67" s="259"/>
      <c r="P67" s="259"/>
      <c r="Q67" s="259"/>
      <c r="R67" s="259"/>
      <c r="S67" s="218"/>
      <c r="T67" s="218"/>
      <c r="U67" s="218"/>
      <c r="V67" s="218"/>
      <c r="W67" s="218"/>
      <c r="X67" s="218"/>
      <c r="Y67" s="218"/>
      <c r="Z67" s="218"/>
      <c r="AA67" s="218"/>
    </row>
    <row r="68" spans="1:27" x14ac:dyDescent="0.25">
      <c r="A68" s="259"/>
      <c r="B68" s="259"/>
      <c r="C68" s="259"/>
      <c r="D68" s="259"/>
      <c r="E68" s="259"/>
      <c r="F68" s="280"/>
      <c r="G68" s="280"/>
      <c r="H68" s="280"/>
      <c r="I68" s="280"/>
      <c r="J68" s="259"/>
      <c r="K68" s="259"/>
      <c r="L68" s="259"/>
      <c r="M68" s="259"/>
      <c r="N68" s="259"/>
      <c r="O68" s="259"/>
      <c r="P68" s="259"/>
      <c r="Q68" s="259"/>
      <c r="R68" s="259"/>
      <c r="S68" s="218"/>
      <c r="T68" s="218"/>
      <c r="U68" s="218"/>
      <c r="V68" s="218"/>
      <c r="W68" s="218"/>
      <c r="X68" s="218"/>
      <c r="Y68" s="218"/>
      <c r="Z68" s="218"/>
      <c r="AA68" s="218"/>
    </row>
    <row r="69" spans="1:27" x14ac:dyDescent="0.25">
      <c r="A69" s="259"/>
      <c r="B69" s="259"/>
      <c r="C69" s="259"/>
      <c r="D69" s="259"/>
      <c r="E69" s="259"/>
      <c r="F69" s="280"/>
      <c r="G69" s="280"/>
      <c r="H69" s="280"/>
      <c r="I69" s="280"/>
      <c r="J69" s="259"/>
      <c r="K69" s="259"/>
      <c r="L69" s="259"/>
      <c r="M69" s="259"/>
      <c r="N69" s="259"/>
      <c r="O69" s="259"/>
      <c r="P69" s="259"/>
      <c r="Q69" s="259"/>
      <c r="R69" s="259"/>
      <c r="S69" s="218"/>
      <c r="T69" s="218"/>
      <c r="U69" s="218"/>
      <c r="V69" s="218"/>
      <c r="W69" s="218"/>
      <c r="X69" s="218"/>
      <c r="Y69" s="218"/>
      <c r="Z69" s="218"/>
      <c r="AA69" s="218"/>
    </row>
    <row r="70" spans="1:27" x14ac:dyDescent="0.25">
      <c r="A70" s="259"/>
      <c r="B70" s="259"/>
      <c r="C70" s="259"/>
      <c r="D70" s="259"/>
      <c r="E70" s="259"/>
      <c r="F70" s="280"/>
      <c r="G70" s="280"/>
      <c r="H70" s="280"/>
      <c r="I70" s="280"/>
      <c r="J70" s="259"/>
      <c r="K70" s="259"/>
      <c r="L70" s="259"/>
      <c r="M70" s="259"/>
      <c r="N70" s="259"/>
      <c r="O70" s="259"/>
      <c r="P70" s="259"/>
      <c r="Q70" s="259"/>
      <c r="R70" s="259"/>
      <c r="S70" s="218"/>
      <c r="T70" s="218"/>
      <c r="U70" s="218"/>
      <c r="V70" s="218"/>
      <c r="W70" s="218"/>
      <c r="X70" s="218"/>
      <c r="Y70" s="218"/>
      <c r="Z70" s="218"/>
      <c r="AA70" s="218"/>
    </row>
    <row r="71" spans="1:27" x14ac:dyDescent="0.25">
      <c r="A71" s="259"/>
      <c r="B71" s="259"/>
      <c r="C71" s="259"/>
      <c r="D71" s="259"/>
      <c r="E71" s="259"/>
      <c r="F71" s="280"/>
      <c r="G71" s="280"/>
      <c r="H71" s="280"/>
      <c r="I71" s="280"/>
      <c r="J71" s="259"/>
      <c r="K71" s="259"/>
      <c r="L71" s="259"/>
      <c r="M71" s="259"/>
      <c r="N71" s="259"/>
      <c r="O71" s="259"/>
      <c r="P71" s="259"/>
      <c r="Q71" s="259"/>
      <c r="R71" s="259"/>
      <c r="S71" s="218"/>
      <c r="T71" s="218"/>
      <c r="U71" s="218"/>
      <c r="V71" s="218"/>
      <c r="W71" s="218"/>
      <c r="X71" s="218"/>
      <c r="Y71" s="218"/>
      <c r="Z71" s="218"/>
      <c r="AA71" s="218"/>
    </row>
    <row r="72" spans="1:27" x14ac:dyDescent="0.25">
      <c r="A72" s="259"/>
      <c r="B72" s="259"/>
      <c r="C72" s="259"/>
      <c r="D72" s="259"/>
      <c r="E72" s="259"/>
      <c r="F72" s="280"/>
      <c r="G72" s="280"/>
      <c r="H72" s="280"/>
      <c r="I72" s="280"/>
      <c r="J72" s="259"/>
      <c r="K72" s="259"/>
      <c r="L72" s="259"/>
      <c r="M72" s="259"/>
      <c r="N72" s="259"/>
      <c r="O72" s="259"/>
      <c r="P72" s="259"/>
      <c r="Q72" s="259"/>
      <c r="R72" s="259"/>
      <c r="S72" s="218"/>
      <c r="T72" s="218"/>
      <c r="U72" s="218"/>
      <c r="V72" s="218"/>
      <c r="W72" s="218"/>
      <c r="X72" s="218"/>
      <c r="Y72" s="218"/>
      <c r="Z72" s="218"/>
      <c r="AA72" s="218"/>
    </row>
    <row r="73" spans="1:27" x14ac:dyDescent="0.25">
      <c r="A73" s="259"/>
      <c r="B73" s="259"/>
      <c r="C73" s="259"/>
      <c r="D73" s="259"/>
      <c r="E73" s="259"/>
      <c r="F73" s="280"/>
      <c r="G73" s="280"/>
      <c r="H73" s="280"/>
      <c r="I73" s="280"/>
      <c r="J73" s="259"/>
      <c r="K73" s="259"/>
      <c r="L73" s="259"/>
      <c r="M73" s="259"/>
      <c r="N73" s="259"/>
      <c r="O73" s="259"/>
      <c r="P73" s="259"/>
      <c r="Q73" s="259"/>
      <c r="R73" s="259"/>
      <c r="S73" s="218"/>
      <c r="T73" s="218"/>
      <c r="U73" s="218"/>
      <c r="V73" s="218"/>
      <c r="W73" s="218"/>
      <c r="X73" s="218"/>
      <c r="Y73" s="218"/>
      <c r="Z73" s="218"/>
      <c r="AA73" s="218"/>
    </row>
    <row r="74" spans="1:27" x14ac:dyDescent="0.25">
      <c r="A74" s="256"/>
      <c r="B74" s="256"/>
      <c r="C74" s="256"/>
      <c r="D74" s="256"/>
      <c r="E74" s="256"/>
      <c r="F74" s="256"/>
      <c r="G74" s="256"/>
      <c r="H74" s="256"/>
      <c r="I74" s="256"/>
      <c r="J74" s="256"/>
      <c r="K74" s="256"/>
      <c r="L74" s="256"/>
      <c r="M74" s="256"/>
      <c r="N74" s="256"/>
      <c r="O74" s="256"/>
      <c r="P74" s="256"/>
      <c r="Q74" s="256"/>
      <c r="R74" s="256"/>
      <c r="S74" s="218"/>
      <c r="T74" s="218"/>
      <c r="U74" s="218"/>
      <c r="V74" s="218"/>
      <c r="W74" s="218"/>
      <c r="X74" s="218"/>
      <c r="Y74" s="218"/>
      <c r="Z74" s="218"/>
      <c r="AA74" s="218"/>
    </row>
    <row r="75" spans="1:27" x14ac:dyDescent="0.25">
      <c r="A75" s="256"/>
      <c r="B75" s="256"/>
      <c r="C75" s="256"/>
      <c r="D75" s="256"/>
      <c r="E75" s="256"/>
      <c r="F75" s="256"/>
      <c r="G75" s="256"/>
      <c r="H75" s="256"/>
      <c r="I75" s="256"/>
      <c r="J75" s="256"/>
      <c r="K75" s="256"/>
      <c r="L75" s="256"/>
      <c r="M75" s="256"/>
      <c r="N75" s="256"/>
      <c r="O75" s="256"/>
      <c r="P75" s="256"/>
      <c r="Q75" s="256"/>
      <c r="R75" s="256"/>
      <c r="S75" s="218"/>
      <c r="T75" s="218"/>
      <c r="U75" s="218"/>
      <c r="V75" s="218"/>
      <c r="W75" s="218"/>
      <c r="X75" s="218"/>
      <c r="Y75" s="218"/>
      <c r="Z75" s="218"/>
      <c r="AA75" s="218"/>
    </row>
    <row r="76" spans="1:27" x14ac:dyDescent="0.25">
      <c r="A76" s="256"/>
      <c r="B76" s="256"/>
      <c r="C76" s="256"/>
      <c r="D76" s="256"/>
      <c r="E76" s="256"/>
      <c r="F76" s="256"/>
      <c r="G76" s="256"/>
      <c r="H76" s="256"/>
      <c r="I76" s="256"/>
      <c r="J76" s="256"/>
      <c r="K76" s="256"/>
      <c r="L76" s="256"/>
      <c r="M76" s="256"/>
      <c r="N76" s="256"/>
      <c r="O76" s="256"/>
      <c r="P76" s="256"/>
      <c r="Q76" s="256"/>
      <c r="R76" s="256"/>
      <c r="S76" s="218"/>
      <c r="T76" s="218"/>
      <c r="U76" s="218"/>
      <c r="V76" s="218"/>
      <c r="W76" s="218"/>
      <c r="X76" s="218"/>
      <c r="Y76" s="218"/>
      <c r="Z76" s="218"/>
      <c r="AA76" s="218"/>
    </row>
    <row r="77" spans="1:27" x14ac:dyDescent="0.25">
      <c r="A77" s="256"/>
      <c r="B77" s="256"/>
      <c r="C77" s="256"/>
      <c r="D77" s="256"/>
      <c r="E77" s="256"/>
      <c r="F77" s="256"/>
      <c r="G77" s="256"/>
      <c r="H77" s="256"/>
      <c r="I77" s="256"/>
      <c r="J77" s="256"/>
      <c r="K77" s="256"/>
      <c r="L77" s="256"/>
      <c r="M77" s="256"/>
      <c r="N77" s="256"/>
      <c r="O77" s="256"/>
      <c r="P77" s="256"/>
      <c r="Q77" s="256"/>
      <c r="R77" s="256"/>
      <c r="S77" s="218"/>
      <c r="T77" s="218"/>
      <c r="U77" s="218"/>
      <c r="V77" s="218"/>
      <c r="W77" s="218"/>
      <c r="X77" s="218"/>
      <c r="Y77" s="218"/>
      <c r="Z77" s="218"/>
      <c r="AA77" s="218"/>
    </row>
    <row r="78" spans="1:27" x14ac:dyDescent="0.25">
      <c r="A78" s="256"/>
      <c r="B78" s="256"/>
      <c r="C78" s="256"/>
      <c r="D78" s="256"/>
      <c r="E78" s="256"/>
      <c r="F78" s="256"/>
      <c r="G78" s="256"/>
      <c r="H78" s="256"/>
      <c r="I78" s="256"/>
      <c r="J78" s="256"/>
      <c r="K78" s="256"/>
      <c r="L78" s="256"/>
      <c r="M78" s="256"/>
      <c r="N78" s="256"/>
      <c r="O78" s="256"/>
      <c r="P78" s="256"/>
      <c r="Q78" s="256"/>
      <c r="R78" s="256"/>
      <c r="S78" s="218"/>
      <c r="T78" s="218"/>
      <c r="U78" s="218"/>
      <c r="V78" s="218"/>
      <c r="W78" s="218"/>
      <c r="X78" s="218"/>
      <c r="Y78" s="218"/>
      <c r="Z78" s="218"/>
      <c r="AA78" s="218"/>
    </row>
    <row r="79" spans="1:27" x14ac:dyDescent="0.25">
      <c r="A79" s="256"/>
      <c r="B79" s="256"/>
      <c r="C79" s="256"/>
      <c r="D79" s="256"/>
      <c r="E79" s="256"/>
      <c r="F79" s="256"/>
      <c r="G79" s="256"/>
      <c r="H79" s="256"/>
      <c r="I79" s="256"/>
      <c r="J79" s="256"/>
      <c r="K79" s="256"/>
      <c r="L79" s="256"/>
      <c r="M79" s="256"/>
      <c r="N79" s="256"/>
      <c r="O79" s="256"/>
      <c r="P79" s="256"/>
      <c r="Q79" s="256"/>
      <c r="R79" s="256"/>
      <c r="S79" s="218"/>
      <c r="T79" s="218"/>
      <c r="U79" s="218"/>
      <c r="V79" s="218"/>
      <c r="W79" s="218"/>
      <c r="X79" s="218"/>
      <c r="Y79" s="218"/>
      <c r="Z79" s="218"/>
      <c r="AA79" s="218"/>
    </row>
    <row r="80" spans="1:27" x14ac:dyDescent="0.25">
      <c r="A80" s="256"/>
      <c r="B80" s="256"/>
      <c r="C80" s="256"/>
      <c r="D80" s="256"/>
      <c r="E80" s="256"/>
      <c r="F80" s="256"/>
      <c r="G80" s="256"/>
      <c r="H80" s="256"/>
      <c r="I80" s="256"/>
      <c r="J80" s="256"/>
      <c r="K80" s="256"/>
      <c r="L80" s="256"/>
      <c r="M80" s="256"/>
      <c r="N80" s="256"/>
      <c r="O80" s="256"/>
      <c r="P80" s="256"/>
      <c r="Q80" s="256"/>
      <c r="R80" s="256"/>
      <c r="S80" s="218"/>
      <c r="T80" s="218"/>
      <c r="U80" s="218"/>
      <c r="V80" s="218"/>
      <c r="W80" s="218"/>
      <c r="X80" s="218"/>
      <c r="Y80" s="218"/>
      <c r="Z80" s="218"/>
      <c r="AA80" s="218"/>
    </row>
    <row r="81" spans="1:27" x14ac:dyDescent="0.25">
      <c r="A81" s="218"/>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row>
    <row r="82" spans="1:27" x14ac:dyDescent="0.25">
      <c r="A82" s="218"/>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row>
    <row r="83" spans="1:27" x14ac:dyDescent="0.25">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row>
    <row r="84" spans="1:27" x14ac:dyDescent="0.25">
      <c r="A84" s="218"/>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row>
    <row r="85" spans="1:27" x14ac:dyDescent="0.25">
      <c r="A85" s="218"/>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row>
    <row r="86" spans="1:27" x14ac:dyDescent="0.25">
      <c r="A86" s="218"/>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row>
    <row r="87" spans="1:27" x14ac:dyDescent="0.25">
      <c r="A87" s="218"/>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row>
    <row r="88" spans="1:27" x14ac:dyDescent="0.25">
      <c r="A88" s="218"/>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row>
    <row r="89" spans="1:27" x14ac:dyDescent="0.25">
      <c r="A89" s="218"/>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row>
    <row r="90" spans="1:27" x14ac:dyDescent="0.25">
      <c r="A90" s="218"/>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row>
    <row r="91" spans="1:27" x14ac:dyDescent="0.25">
      <c r="A91" s="218"/>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row>
    <row r="92" spans="1:27" x14ac:dyDescent="0.25">
      <c r="A92" s="218"/>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row>
    <row r="93" spans="1:27" x14ac:dyDescent="0.25">
      <c r="A93" s="218"/>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row>
    <row r="94" spans="1:27" x14ac:dyDescent="0.25">
      <c r="A94" s="218"/>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row>
    <row r="95" spans="1:27" x14ac:dyDescent="0.25">
      <c r="A95" s="218"/>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row>
    <row r="96" spans="1:27" x14ac:dyDescent="0.25">
      <c r="A96" s="218"/>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row>
    <row r="97" spans="1:27" x14ac:dyDescent="0.25">
      <c r="A97" s="218"/>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row>
    <row r="98" spans="1:27" x14ac:dyDescent="0.25">
      <c r="A98" s="218"/>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row>
    <row r="99" spans="1:27" x14ac:dyDescent="0.25">
      <c r="A99" s="218"/>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row>
    <row r="100" spans="1:27" x14ac:dyDescent="0.25">
      <c r="A100" s="218"/>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row>
    <row r="101" spans="1:27" x14ac:dyDescent="0.2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row>
    <row r="102" spans="1:27" x14ac:dyDescent="0.2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row>
    <row r="103" spans="1:27" x14ac:dyDescent="0.2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row>
    <row r="104" spans="1:27" x14ac:dyDescent="0.25">
      <c r="A104" s="218"/>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row>
    <row r="105" spans="1:27" x14ac:dyDescent="0.2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row>
    <row r="106" spans="1:27" x14ac:dyDescent="0.25">
      <c r="A106" s="218"/>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row>
    <row r="107" spans="1:27" x14ac:dyDescent="0.25">
      <c r="A107" s="218"/>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row>
    <row r="108" spans="1:27" x14ac:dyDescent="0.25">
      <c r="A108" s="218"/>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row>
    <row r="109" spans="1:27" x14ac:dyDescent="0.25">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row>
    <row r="110" spans="1:27" x14ac:dyDescent="0.25">
      <c r="A110" s="218"/>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row>
    <row r="111" spans="1:27" x14ac:dyDescent="0.25">
      <c r="A111" s="218"/>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row>
    <row r="112" spans="1:27" x14ac:dyDescent="0.25">
      <c r="A112" s="218"/>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row>
    <row r="113" spans="1:27" x14ac:dyDescent="0.25">
      <c r="A113" s="218"/>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row>
    <row r="114" spans="1:27" x14ac:dyDescent="0.25">
      <c r="A114" s="218"/>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row>
    <row r="115" spans="1:27" x14ac:dyDescent="0.25">
      <c r="A115" s="218"/>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row>
    <row r="116" spans="1:27" x14ac:dyDescent="0.25">
      <c r="A116" s="218"/>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row>
    <row r="117" spans="1:27" x14ac:dyDescent="0.25">
      <c r="A117" s="218"/>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row>
    <row r="118" spans="1:27" x14ac:dyDescent="0.25">
      <c r="A118" s="218"/>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row>
    <row r="119" spans="1:27" x14ac:dyDescent="0.25">
      <c r="A119" s="218"/>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row>
    <row r="120" spans="1:27" x14ac:dyDescent="0.25">
      <c r="A120" s="218"/>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row>
    <row r="121" spans="1:27" x14ac:dyDescent="0.25">
      <c r="A121" s="218"/>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row>
    <row r="122" spans="1:27" x14ac:dyDescent="0.25">
      <c r="A122" s="218"/>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row>
    <row r="123" spans="1:27" x14ac:dyDescent="0.2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row>
    <row r="124" spans="1:27" x14ac:dyDescent="0.2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row>
    <row r="125" spans="1:27" x14ac:dyDescent="0.2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row>
    <row r="126" spans="1:27" x14ac:dyDescent="0.25">
      <c r="A126" s="218"/>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row>
    <row r="127" spans="1:27" x14ac:dyDescent="0.25">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row>
    <row r="128" spans="1:27" x14ac:dyDescent="0.25">
      <c r="A128" s="218"/>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row>
    <row r="129" spans="1:27" x14ac:dyDescent="0.25">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row>
    <row r="130" spans="1:27" x14ac:dyDescent="0.25">
      <c r="A130" s="218"/>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row>
    <row r="131" spans="1:27" x14ac:dyDescent="0.25">
      <c r="A131" s="218"/>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row>
    <row r="132" spans="1:27" x14ac:dyDescent="0.25">
      <c r="A132" s="218"/>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row>
    <row r="133" spans="1:27" x14ac:dyDescent="0.25">
      <c r="A133" s="218"/>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row>
    <row r="134" spans="1:27" x14ac:dyDescent="0.25">
      <c r="A134" s="218"/>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row>
    <row r="135" spans="1:27" x14ac:dyDescent="0.25">
      <c r="A135" s="218"/>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row>
    <row r="136" spans="1:27" x14ac:dyDescent="0.25">
      <c r="A136" s="218"/>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row>
    <row r="137" spans="1:27" x14ac:dyDescent="0.25">
      <c r="A137" s="218"/>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row>
    <row r="138" spans="1:27" x14ac:dyDescent="0.25">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row>
    <row r="139" spans="1:27" x14ac:dyDescent="0.25">
      <c r="A139" s="218"/>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row>
    <row r="140" spans="1:27" x14ac:dyDescent="0.25">
      <c r="A140" s="218"/>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row>
    <row r="141" spans="1:27" x14ac:dyDescent="0.25">
      <c r="A141" s="218"/>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row>
    <row r="142" spans="1:27" x14ac:dyDescent="0.25">
      <c r="A142" s="218"/>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row>
    <row r="143" spans="1:27" x14ac:dyDescent="0.25">
      <c r="A143" s="218"/>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row>
    <row r="144" spans="1:27" x14ac:dyDescent="0.25">
      <c r="A144" s="218"/>
      <c r="B144" s="218"/>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row>
    <row r="145" spans="1:27" x14ac:dyDescent="0.25">
      <c r="A145" s="218"/>
      <c r="B145" s="218"/>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row>
    <row r="146" spans="1:27" x14ac:dyDescent="0.25">
      <c r="A146" s="218"/>
      <c r="B146" s="218"/>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row>
    <row r="147" spans="1:27" x14ac:dyDescent="0.25">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row>
    <row r="148" spans="1:27" x14ac:dyDescent="0.25">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row>
    <row r="149" spans="1:27" x14ac:dyDescent="0.25">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row>
    <row r="150" spans="1:27" x14ac:dyDescent="0.25">
      <c r="A150" s="218"/>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row>
    <row r="151" spans="1:27" x14ac:dyDescent="0.25">
      <c r="A151" s="218"/>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row>
    <row r="152" spans="1:27" x14ac:dyDescent="0.25">
      <c r="A152" s="218"/>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row>
    <row r="153" spans="1:27" x14ac:dyDescent="0.25">
      <c r="A153" s="218"/>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row>
    <row r="154" spans="1:27" x14ac:dyDescent="0.25">
      <c r="A154" s="218"/>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row>
    <row r="155" spans="1:27" x14ac:dyDescent="0.25">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row>
    <row r="156" spans="1:27" x14ac:dyDescent="0.25">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row>
    <row r="157" spans="1:27" x14ac:dyDescent="0.25">
      <c r="A157" s="218"/>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row>
    <row r="158" spans="1:27" x14ac:dyDescent="0.25">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row>
    <row r="159" spans="1:27" x14ac:dyDescent="0.25">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row>
    <row r="160" spans="1:27" x14ac:dyDescent="0.25">
      <c r="A160" s="218"/>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row>
    <row r="161" spans="1:27" x14ac:dyDescent="0.25">
      <c r="A161" s="218"/>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row>
    <row r="162" spans="1:27" x14ac:dyDescent="0.25">
      <c r="A162" s="218"/>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row>
    <row r="163" spans="1:27" x14ac:dyDescent="0.25">
      <c r="A163" s="218"/>
      <c r="B163" s="218"/>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row>
    <row r="164" spans="1:27" x14ac:dyDescent="0.25">
      <c r="A164" s="218"/>
      <c r="B164" s="218"/>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row>
    <row r="165" spans="1:27" x14ac:dyDescent="0.25">
      <c r="A165" s="218"/>
      <c r="B165" s="218"/>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row>
    <row r="166" spans="1:27" x14ac:dyDescent="0.25">
      <c r="A166" s="218"/>
      <c r="B166" s="218"/>
      <c r="C166" s="218"/>
      <c r="D166" s="218"/>
      <c r="E166" s="218"/>
      <c r="F166" s="218"/>
      <c r="G166" s="218"/>
      <c r="H166" s="218"/>
      <c r="I166" s="218"/>
      <c r="J166" s="218"/>
      <c r="K166" s="218"/>
      <c r="L166" s="218"/>
      <c r="M166" s="218"/>
      <c r="N166" s="218"/>
      <c r="O166" s="218"/>
      <c r="P166" s="218"/>
      <c r="Q166" s="218"/>
      <c r="R166" s="218"/>
      <c r="S166" s="218"/>
      <c r="T166" s="218"/>
      <c r="U166" s="218"/>
      <c r="V166" s="218"/>
      <c r="W166" s="218"/>
      <c r="X166" s="218"/>
      <c r="Y166" s="218"/>
      <c r="Z166" s="218"/>
      <c r="AA166" s="218"/>
    </row>
    <row r="167" spans="1:27" x14ac:dyDescent="0.25">
      <c r="A167" s="218"/>
      <c r="B167" s="218"/>
      <c r="C167" s="218"/>
      <c r="D167" s="218"/>
      <c r="E167" s="218"/>
      <c r="F167" s="218"/>
      <c r="G167" s="218"/>
      <c r="H167" s="218"/>
      <c r="I167" s="218"/>
      <c r="J167" s="218"/>
      <c r="K167" s="218"/>
      <c r="L167" s="218"/>
      <c r="M167" s="218"/>
      <c r="N167" s="218"/>
      <c r="O167" s="218"/>
      <c r="P167" s="218"/>
      <c r="Q167" s="218"/>
      <c r="R167" s="218"/>
      <c r="S167" s="218"/>
      <c r="T167" s="218"/>
      <c r="U167" s="218"/>
      <c r="V167" s="218"/>
      <c r="W167" s="218"/>
      <c r="X167" s="218"/>
      <c r="Y167" s="218"/>
      <c r="Z167" s="218"/>
      <c r="AA167" s="218"/>
    </row>
    <row r="168" spans="1:27" x14ac:dyDescent="0.25">
      <c r="A168" s="218"/>
      <c r="B168" s="218"/>
      <c r="C168" s="218"/>
      <c r="D168" s="218"/>
      <c r="E168" s="218"/>
      <c r="F168" s="218"/>
      <c r="G168" s="218"/>
      <c r="H168" s="218"/>
      <c r="I168" s="218"/>
      <c r="J168" s="218"/>
      <c r="K168" s="218"/>
      <c r="L168" s="218"/>
      <c r="M168" s="218"/>
      <c r="N168" s="218"/>
      <c r="O168" s="218"/>
      <c r="P168" s="218"/>
      <c r="Q168" s="218"/>
      <c r="R168" s="218"/>
      <c r="S168" s="218"/>
      <c r="T168" s="218"/>
      <c r="U168" s="218"/>
      <c r="V168" s="218"/>
      <c r="W168" s="218"/>
      <c r="X168" s="218"/>
      <c r="Y168" s="218"/>
      <c r="Z168" s="218"/>
      <c r="AA168" s="218"/>
    </row>
    <row r="169" spans="1:27" x14ac:dyDescent="0.25">
      <c r="A169" s="218"/>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row>
    <row r="170" spans="1:27" x14ac:dyDescent="0.25">
      <c r="A170" s="218"/>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row>
    <row r="171" spans="1:27" x14ac:dyDescent="0.25">
      <c r="A171" s="218"/>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row>
    <row r="172" spans="1:27" x14ac:dyDescent="0.25">
      <c r="A172" s="218"/>
      <c r="B172" s="218"/>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row>
    <row r="173" spans="1:27" x14ac:dyDescent="0.25">
      <c r="A173" s="218"/>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row>
    <row r="174" spans="1:27" x14ac:dyDescent="0.25">
      <c r="A174" s="218"/>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row>
    <row r="175" spans="1:27" x14ac:dyDescent="0.25">
      <c r="A175" s="218"/>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row>
    <row r="176" spans="1:27" x14ac:dyDescent="0.25">
      <c r="A176" s="218"/>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row>
    <row r="177" spans="1:27" x14ac:dyDescent="0.25">
      <c r="A177" s="218"/>
      <c r="B177" s="218"/>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row>
    <row r="178" spans="1:27" x14ac:dyDescent="0.25">
      <c r="A178" s="218"/>
      <c r="B178" s="218"/>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row>
    <row r="179" spans="1:27" x14ac:dyDescent="0.25">
      <c r="A179" s="218"/>
      <c r="B179" s="218"/>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row>
    <row r="180" spans="1:27" x14ac:dyDescent="0.25">
      <c r="A180" s="218"/>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row>
    <row r="181" spans="1:27" x14ac:dyDescent="0.25">
      <c r="A181" s="218"/>
      <c r="B181" s="218"/>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row>
    <row r="182" spans="1:27" x14ac:dyDescent="0.25">
      <c r="A182" s="218"/>
      <c r="B182" s="218"/>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row>
    <row r="183" spans="1:27" x14ac:dyDescent="0.25">
      <c r="A183" s="218"/>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row>
    <row r="184" spans="1:27" x14ac:dyDescent="0.25">
      <c r="A184" s="218"/>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row>
    <row r="185" spans="1:27" x14ac:dyDescent="0.25">
      <c r="A185" s="218"/>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row>
    <row r="186" spans="1:27" x14ac:dyDescent="0.25">
      <c r="A186" s="218"/>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row>
    <row r="187" spans="1:27" x14ac:dyDescent="0.25">
      <c r="A187" s="218"/>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row>
    <row r="188" spans="1:27" x14ac:dyDescent="0.25">
      <c r="A188" s="218"/>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row>
    <row r="189" spans="1:27" x14ac:dyDescent="0.25">
      <c r="A189" s="218"/>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row>
    <row r="190" spans="1:27" x14ac:dyDescent="0.25">
      <c r="A190" s="218"/>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row>
    <row r="191" spans="1:27" x14ac:dyDescent="0.25">
      <c r="A191" s="218"/>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row>
    <row r="192" spans="1:27" x14ac:dyDescent="0.25">
      <c r="A192" s="218"/>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row>
    <row r="193" spans="1:27" x14ac:dyDescent="0.25">
      <c r="A193" s="218"/>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row>
    <row r="194" spans="1:27" x14ac:dyDescent="0.25">
      <c r="A194" s="218"/>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row>
    <row r="195" spans="1:27" x14ac:dyDescent="0.25">
      <c r="A195" s="218"/>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row>
    <row r="196" spans="1:27" x14ac:dyDescent="0.25">
      <c r="A196" s="218"/>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row>
    <row r="197" spans="1:27" x14ac:dyDescent="0.25">
      <c r="A197" s="218"/>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row>
    <row r="198" spans="1:27" x14ac:dyDescent="0.25">
      <c r="A198" s="218"/>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row>
    <row r="199" spans="1:27" x14ac:dyDescent="0.25">
      <c r="A199" s="218"/>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row>
    <row r="200" spans="1:27" x14ac:dyDescent="0.25">
      <c r="A200" s="218"/>
      <c r="B200" s="218"/>
      <c r="C200" s="218"/>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row>
    <row r="201" spans="1:27" x14ac:dyDescent="0.25">
      <c r="A201" s="218"/>
      <c r="B201" s="218"/>
      <c r="C201" s="218"/>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row>
    <row r="202" spans="1:27" x14ac:dyDescent="0.25">
      <c r="A202" s="218"/>
      <c r="B202" s="218"/>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row>
    <row r="203" spans="1:27" x14ac:dyDescent="0.25">
      <c r="A203" s="218"/>
      <c r="B203" s="218"/>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row>
    <row r="204" spans="1:27" x14ac:dyDescent="0.25">
      <c r="A204" s="218"/>
      <c r="B204" s="218"/>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row>
    <row r="205" spans="1:27" x14ac:dyDescent="0.25">
      <c r="A205" s="218"/>
      <c r="B205" s="218"/>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row>
    <row r="206" spans="1:27" x14ac:dyDescent="0.25">
      <c r="A206" s="218"/>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row>
    <row r="207" spans="1:27" x14ac:dyDescent="0.25">
      <c r="A207" s="218"/>
      <c r="B207" s="218"/>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row>
    <row r="208" spans="1:27" x14ac:dyDescent="0.25">
      <c r="A208" s="218"/>
      <c r="B208" s="218"/>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row>
    <row r="209" spans="1:27" x14ac:dyDescent="0.25">
      <c r="A209" s="218"/>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row>
    <row r="210" spans="1:27" x14ac:dyDescent="0.25">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row>
    <row r="211" spans="1:27" x14ac:dyDescent="0.25">
      <c r="A211" s="218"/>
      <c r="B211" s="218"/>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row>
    <row r="212" spans="1:27" x14ac:dyDescent="0.25">
      <c r="A212" s="218"/>
      <c r="B212" s="218"/>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row>
    <row r="213" spans="1:27" x14ac:dyDescent="0.25">
      <c r="A213" s="218"/>
      <c r="B213" s="218"/>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row>
    <row r="214" spans="1:27" x14ac:dyDescent="0.25">
      <c r="A214" s="218"/>
      <c r="B214" s="218"/>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row>
    <row r="215" spans="1:27" x14ac:dyDescent="0.25">
      <c r="A215" s="218"/>
      <c r="B215" s="218"/>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row>
    <row r="216" spans="1:27" x14ac:dyDescent="0.25">
      <c r="A216" s="218"/>
      <c r="B216" s="218"/>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row>
    <row r="217" spans="1:27" x14ac:dyDescent="0.25">
      <c r="A217" s="218"/>
      <c r="B217" s="218"/>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row>
    <row r="218" spans="1:27" x14ac:dyDescent="0.25">
      <c r="A218" s="218"/>
      <c r="B218" s="218"/>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row>
    <row r="219" spans="1:27" x14ac:dyDescent="0.25">
      <c r="A219" s="218"/>
      <c r="B219" s="218"/>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row>
    <row r="220" spans="1:27" x14ac:dyDescent="0.25">
      <c r="A220" s="218"/>
      <c r="B220" s="218"/>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row>
    <row r="221" spans="1:27" x14ac:dyDescent="0.25">
      <c r="A221" s="218"/>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row>
    <row r="222" spans="1:27" x14ac:dyDescent="0.25">
      <c r="A222" s="218"/>
      <c r="B222" s="218"/>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row>
    <row r="223" spans="1:27" x14ac:dyDescent="0.25">
      <c r="A223" s="218"/>
      <c r="B223" s="218"/>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row>
    <row r="224" spans="1:27" x14ac:dyDescent="0.25">
      <c r="A224" s="218"/>
      <c r="B224" s="218"/>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row>
    <row r="225" spans="1:27" x14ac:dyDescent="0.25">
      <c r="A225" s="218"/>
      <c r="B225" s="218"/>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row>
    <row r="226" spans="1:27" x14ac:dyDescent="0.25">
      <c r="A226" s="218"/>
      <c r="B226" s="218"/>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row>
    <row r="227" spans="1:27" x14ac:dyDescent="0.25">
      <c r="A227" s="218"/>
      <c r="B227" s="218"/>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row>
    <row r="228" spans="1:27" x14ac:dyDescent="0.25">
      <c r="A228" s="218"/>
      <c r="B228" s="218"/>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row>
    <row r="229" spans="1:27" x14ac:dyDescent="0.25">
      <c r="A229" s="218"/>
      <c r="B229" s="218"/>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row>
    <row r="230" spans="1:27" x14ac:dyDescent="0.25">
      <c r="A230" s="218"/>
      <c r="B230" s="218"/>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row>
    <row r="231" spans="1:27" x14ac:dyDescent="0.25">
      <c r="A231" s="218"/>
      <c r="B231" s="218"/>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row>
    <row r="232" spans="1:27" x14ac:dyDescent="0.25">
      <c r="A232" s="218"/>
      <c r="B232" s="218"/>
      <c r="C232" s="218"/>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row>
    <row r="233" spans="1:27" x14ac:dyDescent="0.25">
      <c r="A233" s="218"/>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row>
    <row r="234" spans="1:27" x14ac:dyDescent="0.25">
      <c r="A234" s="218"/>
      <c r="B234" s="218"/>
      <c r="C234" s="218"/>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18"/>
      <c r="Z234" s="218"/>
      <c r="AA234" s="218"/>
    </row>
    <row r="235" spans="1:27" x14ac:dyDescent="0.25">
      <c r="A235" s="218"/>
      <c r="B235" s="218"/>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row>
    <row r="236" spans="1:27" x14ac:dyDescent="0.25">
      <c r="A236" s="218"/>
      <c r="B236" s="218"/>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row>
    <row r="237" spans="1:27" x14ac:dyDescent="0.25">
      <c r="A237" s="218"/>
      <c r="B237" s="218"/>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row>
    <row r="238" spans="1:27" x14ac:dyDescent="0.25">
      <c r="A238" s="218"/>
      <c r="B238" s="218"/>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row>
    <row r="239" spans="1:27" x14ac:dyDescent="0.25">
      <c r="A239" s="218"/>
      <c r="B239" s="218"/>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row>
    <row r="240" spans="1:27" x14ac:dyDescent="0.25">
      <c r="A240" s="218"/>
      <c r="B240" s="218"/>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row>
    <row r="241" spans="1:27" x14ac:dyDescent="0.25">
      <c r="A241" s="218"/>
      <c r="B241" s="218"/>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row>
    <row r="242" spans="1:27" x14ac:dyDescent="0.25">
      <c r="A242" s="218"/>
      <c r="B242" s="218"/>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row>
    <row r="243" spans="1:27" x14ac:dyDescent="0.25">
      <c r="A243" s="218"/>
      <c r="B243" s="218"/>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row>
    <row r="244" spans="1:27" x14ac:dyDescent="0.25">
      <c r="A244" s="218"/>
      <c r="B244" s="218"/>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row>
    <row r="245" spans="1:27" x14ac:dyDescent="0.25">
      <c r="A245" s="218"/>
      <c r="B245" s="218"/>
      <c r="C245" s="218"/>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18"/>
      <c r="Z245" s="218"/>
      <c r="AA245" s="218"/>
    </row>
    <row r="246" spans="1:27" x14ac:dyDescent="0.25">
      <c r="A246" s="218"/>
      <c r="B246" s="218"/>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row>
    <row r="247" spans="1:27" x14ac:dyDescent="0.25">
      <c r="A247" s="218"/>
      <c r="B247" s="218"/>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row>
    <row r="248" spans="1:27" x14ac:dyDescent="0.25">
      <c r="A248" s="218"/>
      <c r="B248" s="218"/>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row>
    <row r="249" spans="1:27" x14ac:dyDescent="0.25">
      <c r="A249" s="218"/>
      <c r="B249" s="218"/>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row>
    <row r="250" spans="1:27" x14ac:dyDescent="0.25">
      <c r="A250" s="218"/>
      <c r="B250" s="218"/>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row>
    <row r="251" spans="1:27" x14ac:dyDescent="0.25">
      <c r="A251" s="218"/>
      <c r="B251" s="218"/>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row>
    <row r="252" spans="1:27" x14ac:dyDescent="0.25">
      <c r="A252" s="218"/>
      <c r="B252" s="218"/>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row>
    <row r="253" spans="1:27" x14ac:dyDescent="0.25">
      <c r="A253" s="218"/>
      <c r="B253" s="218"/>
      <c r="C253" s="218"/>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18"/>
      <c r="Z253" s="218"/>
      <c r="AA253" s="218"/>
    </row>
    <row r="254" spans="1:27" x14ac:dyDescent="0.25">
      <c r="A254" s="218"/>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row>
    <row r="255" spans="1:27" x14ac:dyDescent="0.25">
      <c r="A255" s="218"/>
      <c r="B255" s="218"/>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row>
    <row r="256" spans="1:27" x14ac:dyDescent="0.25">
      <c r="A256" s="218"/>
      <c r="B256" s="218"/>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row>
    <row r="257" spans="1:27" x14ac:dyDescent="0.25">
      <c r="A257" s="218"/>
      <c r="B257" s="218"/>
      <c r="C257" s="218"/>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row>
    <row r="258" spans="1:27" x14ac:dyDescent="0.25">
      <c r="A258" s="218"/>
      <c r="B258" s="218"/>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row>
    <row r="259" spans="1:27" x14ac:dyDescent="0.25">
      <c r="A259" s="218"/>
      <c r="B259" s="218"/>
      <c r="C259" s="218"/>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18"/>
      <c r="Z259" s="218"/>
      <c r="AA259" s="218"/>
    </row>
    <row r="260" spans="1:27" x14ac:dyDescent="0.25">
      <c r="A260" s="218"/>
      <c r="B260" s="218"/>
      <c r="C260" s="218"/>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row>
    <row r="261" spans="1:27" x14ac:dyDescent="0.25">
      <c r="A261" s="218"/>
      <c r="B261" s="218"/>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row>
    <row r="262" spans="1:27" x14ac:dyDescent="0.25">
      <c r="A262" s="218"/>
      <c r="B262" s="218"/>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row>
    <row r="263" spans="1:27" x14ac:dyDescent="0.25">
      <c r="A263" s="218"/>
      <c r="B263" s="218"/>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row>
    <row r="264" spans="1:27" x14ac:dyDescent="0.25">
      <c r="A264" s="218"/>
      <c r="B264" s="218"/>
      <c r="C264" s="218"/>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row>
    <row r="265" spans="1:27" x14ac:dyDescent="0.25">
      <c r="A265" s="218"/>
      <c r="B265" s="218"/>
      <c r="C265" s="218"/>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row>
    <row r="266" spans="1:27" x14ac:dyDescent="0.25">
      <c r="A266" s="218"/>
      <c r="B266" s="218"/>
      <c r="C266" s="218"/>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18"/>
      <c r="Z266" s="218"/>
      <c r="AA266" s="218"/>
    </row>
    <row r="267" spans="1:27" x14ac:dyDescent="0.25">
      <c r="A267" s="218"/>
      <c r="B267" s="218"/>
      <c r="C267" s="218"/>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18"/>
      <c r="Z267" s="218"/>
      <c r="AA267" s="218"/>
    </row>
    <row r="268" spans="1:27" x14ac:dyDescent="0.25">
      <c r="A268" s="218"/>
      <c r="B268" s="218"/>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row>
    <row r="269" spans="1:27" x14ac:dyDescent="0.25">
      <c r="A269" s="218"/>
      <c r="B269" s="218"/>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row>
    <row r="270" spans="1:27" x14ac:dyDescent="0.25">
      <c r="A270" s="218"/>
      <c r="B270" s="218"/>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row>
    <row r="271" spans="1:27" x14ac:dyDescent="0.25">
      <c r="A271" s="218"/>
      <c r="B271" s="218"/>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row>
    <row r="272" spans="1:27" x14ac:dyDescent="0.25">
      <c r="A272" s="218"/>
      <c r="B272" s="218"/>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row>
    <row r="273" spans="1:27" x14ac:dyDescent="0.25">
      <c r="A273" s="218"/>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row>
    <row r="274" spans="1:27" x14ac:dyDescent="0.25">
      <c r="A274" s="218"/>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row>
    <row r="275" spans="1:27" x14ac:dyDescent="0.25">
      <c r="A275" s="218"/>
      <c r="B275" s="218"/>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row>
    <row r="276" spans="1:27" x14ac:dyDescent="0.25">
      <c r="A276" s="218"/>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row>
    <row r="277" spans="1:27" x14ac:dyDescent="0.25">
      <c r="A277" s="218"/>
      <c r="B277" s="218"/>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row>
    <row r="278" spans="1:27" x14ac:dyDescent="0.25">
      <c r="A278" s="218"/>
      <c r="B278" s="218"/>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row>
    <row r="279" spans="1:27" x14ac:dyDescent="0.25">
      <c r="A279" s="218"/>
      <c r="B279" s="218"/>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row>
    <row r="280" spans="1:27" x14ac:dyDescent="0.25">
      <c r="A280" s="218"/>
      <c r="B280" s="218"/>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row>
    <row r="281" spans="1:27" x14ac:dyDescent="0.25">
      <c r="A281" s="218"/>
      <c r="B281" s="218"/>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row>
    <row r="282" spans="1:27" x14ac:dyDescent="0.25">
      <c r="A282" s="218"/>
      <c r="B282" s="218"/>
      <c r="C282" s="218"/>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row>
    <row r="283" spans="1:27" x14ac:dyDescent="0.25">
      <c r="A283" s="218"/>
      <c r="B283" s="218"/>
      <c r="C283" s="218"/>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row>
    <row r="284" spans="1:27" x14ac:dyDescent="0.25">
      <c r="A284" s="218"/>
      <c r="B284" s="218"/>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row>
    <row r="285" spans="1:27" x14ac:dyDescent="0.25">
      <c r="A285" s="218"/>
      <c r="B285" s="218"/>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row>
    <row r="286" spans="1:27" x14ac:dyDescent="0.25">
      <c r="A286" s="218"/>
      <c r="B286" s="218"/>
      <c r="C286" s="218"/>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row>
    <row r="287" spans="1:27" x14ac:dyDescent="0.25">
      <c r="A287" s="218"/>
      <c r="B287" s="218"/>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row>
    <row r="288" spans="1:27" x14ac:dyDescent="0.25">
      <c r="A288" s="218"/>
      <c r="B288" s="218"/>
      <c r="C288" s="218"/>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row>
    <row r="289" spans="1:27" x14ac:dyDescent="0.25">
      <c r="A289" s="218"/>
      <c r="B289" s="218"/>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row>
    <row r="290" spans="1:27" x14ac:dyDescent="0.25">
      <c r="A290" s="218"/>
      <c r="B290" s="218"/>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row>
    <row r="291" spans="1:27" x14ac:dyDescent="0.25">
      <c r="A291" s="218"/>
      <c r="B291" s="218"/>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row>
    <row r="292" spans="1:27" x14ac:dyDescent="0.25">
      <c r="A292" s="218"/>
      <c r="B292" s="218"/>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row>
    <row r="293" spans="1:27" x14ac:dyDescent="0.25">
      <c r="A293" s="218"/>
      <c r="B293" s="218"/>
      <c r="C293" s="218"/>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row>
    <row r="294" spans="1:27" x14ac:dyDescent="0.25">
      <c r="A294" s="218"/>
      <c r="B294" s="218"/>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row>
    <row r="295" spans="1:27" x14ac:dyDescent="0.25">
      <c r="A295" s="218"/>
      <c r="B295" s="218"/>
      <c r="C295" s="218"/>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row>
    <row r="296" spans="1:27" x14ac:dyDescent="0.25">
      <c r="A296" s="218"/>
      <c r="B296" s="218"/>
      <c r="C296" s="218"/>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18"/>
      <c r="Z296" s="218"/>
      <c r="AA296" s="218"/>
    </row>
    <row r="297" spans="1:27" x14ac:dyDescent="0.25">
      <c r="A297" s="218"/>
      <c r="B297" s="218"/>
      <c r="C297" s="218"/>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row>
    <row r="298" spans="1:27" x14ac:dyDescent="0.25">
      <c r="A298" s="218"/>
      <c r="B298" s="218"/>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row>
    <row r="299" spans="1:27" x14ac:dyDescent="0.25">
      <c r="A299" s="218"/>
      <c r="B299" s="218"/>
      <c r="C299" s="218"/>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18"/>
      <c r="Z299" s="218"/>
      <c r="AA299" s="218"/>
    </row>
    <row r="300" spans="1:27" x14ac:dyDescent="0.25">
      <c r="A300" s="218"/>
      <c r="B300" s="218"/>
      <c r="C300" s="218"/>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18"/>
      <c r="Z300" s="218"/>
      <c r="AA300" s="218"/>
    </row>
    <row r="301" spans="1:27" x14ac:dyDescent="0.25">
      <c r="A301" s="218"/>
      <c r="B301" s="218"/>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row>
    <row r="302" spans="1:27" x14ac:dyDescent="0.25">
      <c r="A302" s="218"/>
      <c r="B302" s="218"/>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row>
    <row r="303" spans="1:27" x14ac:dyDescent="0.25">
      <c r="A303" s="218"/>
      <c r="B303" s="218"/>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row>
    <row r="304" spans="1:27" x14ac:dyDescent="0.25">
      <c r="A304" s="218"/>
      <c r="B304" s="218"/>
      <c r="C304" s="218"/>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row>
    <row r="305" spans="1:27" x14ac:dyDescent="0.25">
      <c r="A305" s="218"/>
      <c r="B305" s="218"/>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row>
    <row r="306" spans="1:27" x14ac:dyDescent="0.25">
      <c r="A306" s="218"/>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row>
    <row r="307" spans="1:27" x14ac:dyDescent="0.25">
      <c r="A307" s="218"/>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row>
    <row r="308" spans="1:27" x14ac:dyDescent="0.25">
      <c r="A308" s="218"/>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row>
    <row r="309" spans="1:27" x14ac:dyDescent="0.25">
      <c r="A309" s="218"/>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row>
    <row r="310" spans="1:27" x14ac:dyDescent="0.25">
      <c r="A310" s="218"/>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row>
    <row r="311" spans="1:27" x14ac:dyDescent="0.25">
      <c r="A311" s="218"/>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row>
    <row r="312" spans="1:27" x14ac:dyDescent="0.25">
      <c r="A312" s="218"/>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row>
    <row r="313" spans="1:27" x14ac:dyDescent="0.25">
      <c r="A313" s="218"/>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row>
    <row r="314" spans="1:27" x14ac:dyDescent="0.25">
      <c r="A314" s="218"/>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row>
    <row r="315" spans="1:27" x14ac:dyDescent="0.25">
      <c r="A315" s="218"/>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row>
    <row r="316" spans="1:27" x14ac:dyDescent="0.25">
      <c r="A316" s="218"/>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row>
    <row r="317" spans="1:27" x14ac:dyDescent="0.25">
      <c r="A317" s="218"/>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row>
    <row r="318" spans="1:27" x14ac:dyDescent="0.25">
      <c r="A318" s="218"/>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row>
    <row r="319" spans="1:27" x14ac:dyDescent="0.25">
      <c r="A319" s="218"/>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row>
    <row r="320" spans="1:27" x14ac:dyDescent="0.25">
      <c r="A320" s="218"/>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row>
    <row r="321" spans="1:27" x14ac:dyDescent="0.25">
      <c r="A321" s="218"/>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row>
    <row r="322" spans="1:27" x14ac:dyDescent="0.25">
      <c r="A322" s="218"/>
      <c r="B322" s="218"/>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row>
    <row r="323" spans="1:27" x14ac:dyDescent="0.25">
      <c r="A323" s="218"/>
      <c r="B323" s="218"/>
      <c r="C323" s="218"/>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row>
    <row r="324" spans="1:27" x14ac:dyDescent="0.25">
      <c r="A324" s="218"/>
      <c r="B324" s="218"/>
      <c r="C324" s="218"/>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row>
    <row r="325" spans="1:27" x14ac:dyDescent="0.25">
      <c r="A325" s="218"/>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row>
    <row r="326" spans="1:27" x14ac:dyDescent="0.25">
      <c r="A326" s="218"/>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row>
    <row r="327" spans="1:27" x14ac:dyDescent="0.25">
      <c r="A327" s="218"/>
      <c r="B327" s="218"/>
      <c r="C327" s="218"/>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row>
    <row r="328" spans="1:27" x14ac:dyDescent="0.25">
      <c r="A328" s="218"/>
      <c r="B328" s="218"/>
      <c r="C328" s="218"/>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row>
    <row r="329" spans="1:27" x14ac:dyDescent="0.25">
      <c r="A329" s="218"/>
      <c r="B329" s="218"/>
      <c r="C329" s="218"/>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row>
    <row r="330" spans="1:27" x14ac:dyDescent="0.25">
      <c r="A330" s="218"/>
      <c r="B330" s="218"/>
      <c r="C330" s="218"/>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row>
    <row r="331" spans="1:27" x14ac:dyDescent="0.25">
      <c r="A331" s="218"/>
      <c r="B331" s="218"/>
      <c r="C331" s="218"/>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row>
    <row r="332" spans="1:27" x14ac:dyDescent="0.25">
      <c r="A332" s="218"/>
      <c r="B332" s="218"/>
      <c r="C332" s="218"/>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18"/>
      <c r="Z332" s="218"/>
      <c r="AA332" s="218"/>
    </row>
    <row r="333" spans="1:27" x14ac:dyDescent="0.25">
      <c r="A333" s="218"/>
      <c r="B333" s="218"/>
      <c r="C333" s="218"/>
      <c r="D333" s="218"/>
      <c r="E333" s="218"/>
      <c r="F333" s="218"/>
      <c r="G333" s="218"/>
      <c r="H333" s="218"/>
      <c r="I333" s="218"/>
      <c r="J333" s="218"/>
      <c r="K333" s="218"/>
      <c r="L333" s="218"/>
      <c r="M333" s="218"/>
      <c r="N333" s="218"/>
      <c r="O333" s="218"/>
      <c r="P333" s="218"/>
      <c r="Q333" s="218"/>
      <c r="R333" s="218"/>
      <c r="S333" s="218"/>
      <c r="T333" s="218"/>
      <c r="U333" s="218"/>
      <c r="V333" s="218"/>
      <c r="W333" s="218"/>
      <c r="X333" s="218"/>
      <c r="Y333" s="218"/>
      <c r="Z333" s="218"/>
      <c r="AA333" s="218"/>
    </row>
    <row r="334" spans="1:27" x14ac:dyDescent="0.25">
      <c r="A334" s="218"/>
      <c r="B334" s="218"/>
      <c r="C334" s="218"/>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row>
    <row r="335" spans="1:27" x14ac:dyDescent="0.25">
      <c r="A335" s="218"/>
      <c r="B335" s="218"/>
      <c r="C335" s="218"/>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18"/>
      <c r="Z335" s="218"/>
      <c r="AA335" s="218"/>
    </row>
    <row r="336" spans="1:27" x14ac:dyDescent="0.25">
      <c r="A336" s="218"/>
      <c r="B336" s="218"/>
      <c r="C336" s="218"/>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row>
    <row r="337" spans="1:27" x14ac:dyDescent="0.25">
      <c r="A337" s="218"/>
      <c r="B337" s="218"/>
      <c r="C337" s="218"/>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row>
    <row r="338" spans="1:27" x14ac:dyDescent="0.25">
      <c r="A338" s="218"/>
      <c r="B338" s="218"/>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row>
    <row r="339" spans="1:27" x14ac:dyDescent="0.25">
      <c r="A339" s="218"/>
      <c r="B339" s="218"/>
      <c r="C339" s="218"/>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row>
    <row r="340" spans="1:27" x14ac:dyDescent="0.25">
      <c r="A340" s="218"/>
      <c r="B340" s="218"/>
      <c r="C340" s="218"/>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row>
    <row r="341" spans="1:27" x14ac:dyDescent="0.25">
      <c r="A341" s="218"/>
      <c r="B341" s="218"/>
      <c r="C341" s="218"/>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row>
    <row r="342" spans="1:27" x14ac:dyDescent="0.25">
      <c r="A342" s="218"/>
      <c r="B342" s="218"/>
      <c r="C342" s="218"/>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row>
    <row r="343" spans="1:27" x14ac:dyDescent="0.25">
      <c r="A343" s="218"/>
      <c r="B343" s="218"/>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row>
    <row r="344" spans="1:27" x14ac:dyDescent="0.25">
      <c r="A344" s="218"/>
      <c r="B344" s="218"/>
      <c r="C344" s="218"/>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row>
    <row r="345" spans="1:27" x14ac:dyDescent="0.25">
      <c r="A345" s="218"/>
      <c r="B345" s="218"/>
      <c r="C345" s="218"/>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row>
    <row r="346" spans="1:27" x14ac:dyDescent="0.25">
      <c r="A346" s="218"/>
      <c r="B346" s="218"/>
      <c r="C346" s="218"/>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row>
    <row r="347" spans="1:27" x14ac:dyDescent="0.25">
      <c r="A347" s="218"/>
      <c r="B347" s="218"/>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row>
    <row r="348" spans="1:27" x14ac:dyDescent="0.25">
      <c r="A348" s="218"/>
      <c r="B348" s="218"/>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row>
    <row r="349" spans="1:27" x14ac:dyDescent="0.25">
      <c r="A349" s="218"/>
      <c r="B349" s="218"/>
      <c r="C349" s="218"/>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row>
    <row r="350" spans="1:27" x14ac:dyDescent="0.25">
      <c r="A350" s="218"/>
      <c r="B350" s="218"/>
      <c r="C350" s="218"/>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row>
    <row r="351" spans="1:27" x14ac:dyDescent="0.25">
      <c r="A351" s="218"/>
      <c r="B351" s="218"/>
      <c r="C351" s="218"/>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row>
    <row r="352" spans="1:27" x14ac:dyDescent="0.25">
      <c r="A352" s="218"/>
      <c r="B352" s="218"/>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row>
    <row r="353" spans="1:27" x14ac:dyDescent="0.25">
      <c r="A353" s="218"/>
      <c r="B353" s="218"/>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row>
    <row r="354" spans="1:27" x14ac:dyDescent="0.25">
      <c r="A354" s="218"/>
      <c r="B354" s="218"/>
      <c r="C354" s="218"/>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row>
    <row r="355" spans="1:27" x14ac:dyDescent="0.25">
      <c r="A355" s="218"/>
      <c r="B355" s="218"/>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row>
    <row r="356" spans="1:27" x14ac:dyDescent="0.25">
      <c r="A356" s="218"/>
      <c r="B356" s="218"/>
      <c r="C356" s="218"/>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row>
    <row r="357" spans="1:27" x14ac:dyDescent="0.25">
      <c r="A357" s="218"/>
      <c r="B357" s="218"/>
      <c r="C357" s="218"/>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row>
    <row r="358" spans="1:27" x14ac:dyDescent="0.25">
      <c r="A358" s="218"/>
      <c r="B358" s="218"/>
      <c r="C358" s="218"/>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row>
    <row r="359" spans="1:27" x14ac:dyDescent="0.25">
      <c r="A359" s="218"/>
      <c r="B359" s="218"/>
      <c r="C359" s="218"/>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row>
    <row r="360" spans="1:27" x14ac:dyDescent="0.25">
      <c r="A360" s="218"/>
      <c r="B360" s="218"/>
      <c r="C360" s="218"/>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row>
    <row r="361" spans="1:27" x14ac:dyDescent="0.25">
      <c r="A361" s="218"/>
      <c r="B361" s="218"/>
      <c r="C361" s="218"/>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row>
    <row r="362" spans="1:27" x14ac:dyDescent="0.25">
      <c r="A362" s="218"/>
      <c r="B362" s="218"/>
      <c r="C362" s="218"/>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row>
    <row r="363" spans="1:27" x14ac:dyDescent="0.25">
      <c r="A363" s="218"/>
      <c r="B363" s="218"/>
      <c r="C363" s="218"/>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row>
    <row r="364" spans="1:27" x14ac:dyDescent="0.25">
      <c r="A364" s="218"/>
      <c r="B364" s="218"/>
      <c r="C364" s="218"/>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row>
    <row r="365" spans="1:27" x14ac:dyDescent="0.25">
      <c r="A365" s="218"/>
      <c r="B365" s="218"/>
      <c r="C365" s="218"/>
      <c r="D365" s="218"/>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row>
    <row r="366" spans="1:27" x14ac:dyDescent="0.25">
      <c r="A366" s="218"/>
      <c r="B366" s="218"/>
      <c r="C366" s="218"/>
      <c r="D366" s="218"/>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row>
    <row r="367" spans="1:27" x14ac:dyDescent="0.25">
      <c r="A367" s="218"/>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row>
    <row r="368" spans="1:27" x14ac:dyDescent="0.25">
      <c r="A368" s="218"/>
      <c r="B368" s="218"/>
      <c r="C368" s="218"/>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row>
    <row r="369" spans="1:27" x14ac:dyDescent="0.25">
      <c r="A369" s="218"/>
      <c r="B369" s="218"/>
      <c r="C369" s="218"/>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row>
    <row r="370" spans="1:27" x14ac:dyDescent="0.25">
      <c r="A370" s="218"/>
      <c r="B370" s="218"/>
      <c r="C370" s="218"/>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row>
    <row r="371" spans="1:27" x14ac:dyDescent="0.25">
      <c r="A371" s="218"/>
      <c r="B371" s="218"/>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row>
    <row r="372" spans="1:27" x14ac:dyDescent="0.25">
      <c r="A372" s="218"/>
      <c r="B372" s="218"/>
      <c r="C372" s="218"/>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row>
    <row r="373" spans="1:27" x14ac:dyDescent="0.25">
      <c r="A373" s="218"/>
      <c r="B373" s="218"/>
      <c r="C373" s="218"/>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row>
    <row r="374" spans="1:27" x14ac:dyDescent="0.25">
      <c r="A374" s="218"/>
      <c r="B374" s="218"/>
      <c r="C374" s="218"/>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row>
    <row r="375" spans="1:27" x14ac:dyDescent="0.25">
      <c r="A375" s="218"/>
      <c r="B375" s="218"/>
      <c r="C375" s="218"/>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row>
    <row r="376" spans="1:27" x14ac:dyDescent="0.25">
      <c r="A376" s="218"/>
      <c r="B376" s="218"/>
      <c r="C376" s="218"/>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row>
    <row r="377" spans="1:27" x14ac:dyDescent="0.25">
      <c r="A377" s="218"/>
      <c r="B377" s="218"/>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row>
    <row r="378" spans="1:27" x14ac:dyDescent="0.25">
      <c r="A378" s="218"/>
      <c r="B378" s="218"/>
      <c r="C378" s="218"/>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row>
    <row r="379" spans="1:27" x14ac:dyDescent="0.25">
      <c r="A379" s="218"/>
      <c r="B379" s="218"/>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row>
    <row r="380" spans="1:27" x14ac:dyDescent="0.25">
      <c r="A380" s="218"/>
      <c r="B380" s="218"/>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row>
    <row r="381" spans="1:27" x14ac:dyDescent="0.25">
      <c r="A381" s="218"/>
      <c r="B381" s="218"/>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row>
    <row r="382" spans="1:27" x14ac:dyDescent="0.25">
      <c r="A382" s="218"/>
      <c r="B382" s="218"/>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row>
    <row r="383" spans="1:27" x14ac:dyDescent="0.25">
      <c r="A383" s="218"/>
      <c r="B383" s="218"/>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row>
    <row r="384" spans="1:27" x14ac:dyDescent="0.25">
      <c r="A384" s="218"/>
      <c r="B384" s="218"/>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row>
    <row r="385" spans="1:27" x14ac:dyDescent="0.25">
      <c r="A385" s="218"/>
      <c r="B385" s="218"/>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row>
    <row r="386" spans="1:27" x14ac:dyDescent="0.25">
      <c r="A386" s="218"/>
      <c r="B386" s="218"/>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row>
    <row r="387" spans="1:27" x14ac:dyDescent="0.25">
      <c r="A387" s="218"/>
      <c r="B387" s="218"/>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row>
    <row r="388" spans="1:27" x14ac:dyDescent="0.25">
      <c r="A388" s="218"/>
      <c r="B388" s="218"/>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row>
    <row r="389" spans="1:27" x14ac:dyDescent="0.25">
      <c r="A389" s="218"/>
      <c r="B389" s="218"/>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row>
    <row r="390" spans="1:27" x14ac:dyDescent="0.25">
      <c r="A390" s="218"/>
      <c r="B390" s="218"/>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row>
    <row r="391" spans="1:27" x14ac:dyDescent="0.25">
      <c r="A391" s="218"/>
      <c r="B391" s="218"/>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row>
    <row r="392" spans="1:27" x14ac:dyDescent="0.25">
      <c r="A392" s="218"/>
      <c r="B392" s="218"/>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row>
    <row r="393" spans="1:27" x14ac:dyDescent="0.25">
      <c r="A393" s="218"/>
      <c r="B393" s="218"/>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row>
    <row r="394" spans="1:27" x14ac:dyDescent="0.25">
      <c r="A394" s="218"/>
      <c r="B394" s="218"/>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row>
    <row r="395" spans="1:27" x14ac:dyDescent="0.25">
      <c r="A395" s="218"/>
      <c r="B395" s="218"/>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row>
    <row r="396" spans="1:27" x14ac:dyDescent="0.25">
      <c r="A396" s="218"/>
      <c r="B396" s="218"/>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row>
    <row r="397" spans="1:27" x14ac:dyDescent="0.25">
      <c r="A397" s="218"/>
      <c r="B397" s="218"/>
      <c r="C397" s="218"/>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row>
    <row r="398" spans="1:27" x14ac:dyDescent="0.25">
      <c r="A398" s="218"/>
      <c r="B398" s="218"/>
      <c r="C398" s="218"/>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row>
    <row r="399" spans="1:27" x14ac:dyDescent="0.25">
      <c r="A399" s="218"/>
      <c r="B399" s="218"/>
      <c r="C399" s="218"/>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row>
    <row r="400" spans="1:27" x14ac:dyDescent="0.25">
      <c r="A400" s="218"/>
      <c r="B400" s="218"/>
      <c r="C400" s="218"/>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row>
    <row r="401" spans="1:27" x14ac:dyDescent="0.25">
      <c r="A401" s="218"/>
      <c r="B401" s="218"/>
      <c r="C401" s="218"/>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row>
    <row r="402" spans="1:27" x14ac:dyDescent="0.25">
      <c r="A402" s="218"/>
      <c r="B402" s="218"/>
      <c r="C402" s="218"/>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row>
    <row r="403" spans="1:27" x14ac:dyDescent="0.25">
      <c r="A403" s="218"/>
      <c r="B403" s="218"/>
      <c r="C403" s="218"/>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row>
    <row r="404" spans="1:27" x14ac:dyDescent="0.25">
      <c r="A404" s="218"/>
      <c r="B404" s="218"/>
      <c r="C404" s="218"/>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row>
    <row r="405" spans="1:27" x14ac:dyDescent="0.25">
      <c r="A405" s="218"/>
      <c r="B405" s="218"/>
      <c r="C405" s="218"/>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row>
    <row r="406" spans="1:27" x14ac:dyDescent="0.25">
      <c r="A406" s="218"/>
      <c r="B406" s="218"/>
      <c r="C406" s="218"/>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row>
    <row r="407" spans="1:27" x14ac:dyDescent="0.25">
      <c r="A407" s="218"/>
      <c r="B407" s="218"/>
      <c r="C407" s="218"/>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row>
    <row r="408" spans="1:27" x14ac:dyDescent="0.25">
      <c r="A408" s="218"/>
      <c r="B408" s="218"/>
      <c r="C408" s="218"/>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row>
    <row r="409" spans="1:27" x14ac:dyDescent="0.25">
      <c r="A409" s="218"/>
      <c r="B409" s="218"/>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row>
    <row r="410" spans="1:27" x14ac:dyDescent="0.25">
      <c r="A410" s="218"/>
      <c r="B410" s="218"/>
      <c r="C410" s="218"/>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row>
    <row r="411" spans="1:27" x14ac:dyDescent="0.25">
      <c r="A411" s="218"/>
      <c r="B411" s="218"/>
      <c r="C411" s="218"/>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row>
    <row r="412" spans="1:27" x14ac:dyDescent="0.25">
      <c r="A412" s="218"/>
      <c r="B412" s="218"/>
      <c r="C412" s="218"/>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row>
    <row r="413" spans="1:27" x14ac:dyDescent="0.25">
      <c r="A413" s="218"/>
      <c r="B413" s="218"/>
      <c r="C413" s="218"/>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row>
    <row r="414" spans="1:27" x14ac:dyDescent="0.25">
      <c r="A414" s="218"/>
      <c r="B414" s="218"/>
      <c r="C414" s="218"/>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row>
    <row r="415" spans="1:27" x14ac:dyDescent="0.25">
      <c r="A415" s="218"/>
      <c r="B415" s="218"/>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row>
    <row r="416" spans="1:27" x14ac:dyDescent="0.25">
      <c r="A416" s="218"/>
      <c r="B416" s="218"/>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row>
    <row r="417" spans="1:27" x14ac:dyDescent="0.25">
      <c r="A417" s="218"/>
      <c r="B417" s="218"/>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row>
    <row r="418" spans="1:27" x14ac:dyDescent="0.25">
      <c r="A418" s="218"/>
      <c r="B418" s="218"/>
      <c r="C418" s="218"/>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row>
    <row r="419" spans="1:27" x14ac:dyDescent="0.25">
      <c r="A419" s="218"/>
      <c r="B419" s="218"/>
      <c r="C419" s="218"/>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row>
    <row r="420" spans="1:27" x14ac:dyDescent="0.25">
      <c r="A420" s="218"/>
      <c r="B420" s="218"/>
      <c r="C420" s="218"/>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row>
    <row r="421" spans="1:27" x14ac:dyDescent="0.25">
      <c r="A421" s="218"/>
      <c r="B421" s="218"/>
      <c r="C421" s="218"/>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row>
    <row r="422" spans="1:27" x14ac:dyDescent="0.25">
      <c r="A422" s="218"/>
      <c r="B422" s="218"/>
      <c r="C422" s="218"/>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row>
    <row r="423" spans="1:27" x14ac:dyDescent="0.25">
      <c r="A423" s="218"/>
      <c r="B423" s="218"/>
      <c r="C423" s="218"/>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row>
    <row r="424" spans="1:27" x14ac:dyDescent="0.25">
      <c r="A424" s="218"/>
      <c r="B424" s="218"/>
      <c r="C424" s="218"/>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row>
    <row r="425" spans="1:27" x14ac:dyDescent="0.25">
      <c r="A425" s="218"/>
      <c r="B425" s="218"/>
      <c r="C425" s="218"/>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row>
    <row r="426" spans="1:27" x14ac:dyDescent="0.25">
      <c r="A426" s="218"/>
      <c r="B426" s="218"/>
      <c r="C426" s="218"/>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row>
    <row r="427" spans="1:27" x14ac:dyDescent="0.25">
      <c r="A427" s="218"/>
      <c r="B427" s="218"/>
      <c r="C427" s="218"/>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row>
    <row r="428" spans="1:27" x14ac:dyDescent="0.25">
      <c r="A428" s="218"/>
      <c r="B428" s="218"/>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row>
    <row r="429" spans="1:27" x14ac:dyDescent="0.25">
      <c r="A429" s="218"/>
      <c r="B429" s="218"/>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row>
    <row r="430" spans="1:27" x14ac:dyDescent="0.25">
      <c r="A430" s="218"/>
      <c r="B430" s="218"/>
      <c r="C430" s="218"/>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row>
    <row r="431" spans="1:27" x14ac:dyDescent="0.25">
      <c r="A431" s="218"/>
      <c r="B431" s="218"/>
      <c r="C431" s="218"/>
      <c r="D431" s="218"/>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row>
    <row r="432" spans="1:27" x14ac:dyDescent="0.25">
      <c r="A432" s="218"/>
      <c r="B432" s="218"/>
      <c r="C432" s="218"/>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row>
    <row r="433" spans="1:27" x14ac:dyDescent="0.25">
      <c r="A433" s="218"/>
      <c r="B433" s="218"/>
      <c r="C433" s="218"/>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row>
    <row r="434" spans="1:27" x14ac:dyDescent="0.25">
      <c r="A434" s="218"/>
      <c r="B434" s="218"/>
      <c r="C434" s="218"/>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row>
    <row r="435" spans="1:27" x14ac:dyDescent="0.25">
      <c r="A435" s="218"/>
      <c r="B435" s="218"/>
      <c r="C435" s="218"/>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row>
    <row r="436" spans="1:27" x14ac:dyDescent="0.25">
      <c r="A436" s="218"/>
      <c r="B436" s="218"/>
      <c r="C436" s="218"/>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row>
    <row r="437" spans="1:27" x14ac:dyDescent="0.25">
      <c r="A437" s="218"/>
      <c r="B437" s="218"/>
      <c r="C437" s="218"/>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row>
    <row r="438" spans="1:27" x14ac:dyDescent="0.25">
      <c r="A438" s="218"/>
      <c r="B438" s="218"/>
      <c r="C438" s="218"/>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row>
    <row r="439" spans="1:27" x14ac:dyDescent="0.25">
      <c r="A439" s="218"/>
      <c r="B439" s="218"/>
      <c r="C439" s="218"/>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row>
    <row r="440" spans="1:27" x14ac:dyDescent="0.25">
      <c r="A440" s="218"/>
      <c r="B440" s="218"/>
      <c r="C440" s="218"/>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row>
    <row r="441" spans="1:27" x14ac:dyDescent="0.25">
      <c r="A441" s="218"/>
      <c r="B441" s="218"/>
      <c r="C441" s="218"/>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row>
    <row r="442" spans="1:27" x14ac:dyDescent="0.25">
      <c r="A442" s="218"/>
      <c r="B442" s="218"/>
      <c r="C442" s="218"/>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row>
    <row r="443" spans="1:27" x14ac:dyDescent="0.25">
      <c r="A443" s="218"/>
      <c r="B443" s="218"/>
      <c r="C443" s="218"/>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row>
    <row r="444" spans="1:27" x14ac:dyDescent="0.25">
      <c r="A444" s="218"/>
      <c r="B444" s="218"/>
      <c r="C444" s="218"/>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row>
    <row r="445" spans="1:27" x14ac:dyDescent="0.25">
      <c r="A445" s="218"/>
      <c r="B445" s="218"/>
      <c r="C445" s="218"/>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row>
    <row r="446" spans="1:27" x14ac:dyDescent="0.25">
      <c r="A446" s="218"/>
      <c r="B446" s="218"/>
      <c r="C446" s="218"/>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row>
    <row r="447" spans="1:27" x14ac:dyDescent="0.25">
      <c r="A447" s="218"/>
      <c r="B447" s="218"/>
      <c r="C447" s="218"/>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row>
    <row r="448" spans="1:27" x14ac:dyDescent="0.25">
      <c r="A448" s="218"/>
      <c r="B448" s="218"/>
      <c r="C448" s="218"/>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row>
    <row r="449" spans="1:27" x14ac:dyDescent="0.25">
      <c r="A449" s="218"/>
      <c r="B449" s="218"/>
      <c r="C449" s="218"/>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row>
    <row r="450" spans="1:27" x14ac:dyDescent="0.25">
      <c r="A450" s="218"/>
      <c r="B450" s="218"/>
      <c r="C450" s="218"/>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row>
    <row r="451" spans="1:27" x14ac:dyDescent="0.25">
      <c r="A451" s="218"/>
      <c r="B451" s="218"/>
      <c r="C451" s="218"/>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row>
    <row r="452" spans="1:27" x14ac:dyDescent="0.25">
      <c r="A452" s="218"/>
      <c r="B452" s="218"/>
      <c r="C452" s="218"/>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row>
    <row r="453" spans="1:27" x14ac:dyDescent="0.25">
      <c r="A453" s="218"/>
      <c r="B453" s="218"/>
      <c r="C453" s="218"/>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row>
    <row r="454" spans="1:27" x14ac:dyDescent="0.25">
      <c r="A454" s="218"/>
      <c r="B454" s="218"/>
      <c r="C454" s="218"/>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row>
    <row r="455" spans="1:27" x14ac:dyDescent="0.25">
      <c r="A455" s="218"/>
      <c r="B455" s="218"/>
      <c r="C455" s="218"/>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row>
    <row r="456" spans="1:27" x14ac:dyDescent="0.25">
      <c r="A456" s="218"/>
      <c r="B456" s="218"/>
      <c r="C456" s="218"/>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row>
    <row r="457" spans="1:27" x14ac:dyDescent="0.25">
      <c r="A457" s="218"/>
      <c r="B457" s="218"/>
      <c r="C457" s="218"/>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row>
    <row r="458" spans="1:27" x14ac:dyDescent="0.25">
      <c r="A458" s="218"/>
      <c r="B458" s="218"/>
      <c r="C458" s="218"/>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row>
    <row r="459" spans="1:27" x14ac:dyDescent="0.25">
      <c r="A459" s="218"/>
      <c r="B459" s="218"/>
      <c r="C459" s="218"/>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row>
    <row r="460" spans="1:27" x14ac:dyDescent="0.25">
      <c r="A460" s="218"/>
      <c r="B460" s="218"/>
      <c r="C460" s="218"/>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row>
    <row r="461" spans="1:27" x14ac:dyDescent="0.25">
      <c r="A461" s="218"/>
      <c r="B461" s="218"/>
      <c r="C461" s="218"/>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row>
    <row r="462" spans="1:27" x14ac:dyDescent="0.25">
      <c r="A462" s="218"/>
      <c r="B462" s="218"/>
      <c r="C462" s="218"/>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row>
    <row r="463" spans="1:27" x14ac:dyDescent="0.25">
      <c r="A463" s="218"/>
      <c r="B463" s="218"/>
      <c r="C463" s="218"/>
      <c r="D463" s="218"/>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row>
    <row r="464" spans="1:27" x14ac:dyDescent="0.25">
      <c r="A464" s="218"/>
      <c r="B464" s="218"/>
      <c r="C464" s="218"/>
      <c r="D464" s="218"/>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row>
    <row r="465" spans="1:27" x14ac:dyDescent="0.25">
      <c r="A465" s="218"/>
      <c r="B465" s="218"/>
      <c r="C465" s="218"/>
      <c r="D465" s="218"/>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row>
    <row r="466" spans="1:27" x14ac:dyDescent="0.25">
      <c r="A466" s="218"/>
      <c r="B466" s="218"/>
      <c r="C466" s="218"/>
      <c r="D466" s="218"/>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row>
    <row r="467" spans="1:27" x14ac:dyDescent="0.25">
      <c r="A467" s="218"/>
      <c r="B467" s="218"/>
      <c r="C467" s="218"/>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row>
    <row r="468" spans="1:27" x14ac:dyDescent="0.25">
      <c r="A468" s="218"/>
      <c r="B468" s="218"/>
      <c r="C468" s="218"/>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row>
    <row r="469" spans="1:27" x14ac:dyDescent="0.25">
      <c r="A469" s="218"/>
      <c r="B469" s="218"/>
      <c r="C469" s="218"/>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row>
    <row r="470" spans="1:27" x14ac:dyDescent="0.25">
      <c r="A470" s="218"/>
      <c r="B470" s="218"/>
      <c r="C470" s="218"/>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row>
    <row r="471" spans="1:27" x14ac:dyDescent="0.25">
      <c r="A471" s="218"/>
      <c r="B471" s="218"/>
      <c r="C471" s="218"/>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row>
    <row r="472" spans="1:27" x14ac:dyDescent="0.25">
      <c r="A472" s="218"/>
      <c r="B472" s="218"/>
      <c r="C472" s="218"/>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row>
    <row r="473" spans="1:27" x14ac:dyDescent="0.25">
      <c r="A473" s="218"/>
      <c r="B473" s="218"/>
      <c r="C473" s="218"/>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row>
    <row r="474" spans="1:27" x14ac:dyDescent="0.25">
      <c r="A474" s="218"/>
      <c r="B474" s="218"/>
      <c r="C474" s="218"/>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row>
    <row r="475" spans="1:27" x14ac:dyDescent="0.25">
      <c r="A475" s="218"/>
      <c r="B475" s="218"/>
      <c r="C475" s="218"/>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row>
    <row r="476" spans="1:27" x14ac:dyDescent="0.25">
      <c r="A476" s="218"/>
      <c r="B476" s="218"/>
      <c r="C476" s="218"/>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row>
    <row r="477" spans="1:27" x14ac:dyDescent="0.25">
      <c r="A477" s="218"/>
      <c r="B477" s="218"/>
      <c r="C477" s="218"/>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row>
    <row r="478" spans="1:27" x14ac:dyDescent="0.25">
      <c r="A478" s="218"/>
      <c r="B478" s="218"/>
      <c r="C478" s="218"/>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row>
    <row r="479" spans="1:27" x14ac:dyDescent="0.25">
      <c r="A479" s="218"/>
      <c r="B479" s="218"/>
      <c r="C479" s="218"/>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row>
    <row r="480" spans="1:27" x14ac:dyDescent="0.25">
      <c r="A480" s="218"/>
      <c r="B480" s="218"/>
      <c r="C480" s="218"/>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row>
    <row r="481" spans="1:27" x14ac:dyDescent="0.25">
      <c r="A481" s="218"/>
      <c r="B481" s="218"/>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row>
    <row r="482" spans="1:27" x14ac:dyDescent="0.25">
      <c r="A482" s="218"/>
      <c r="B482" s="218"/>
      <c r="C482" s="218"/>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row>
    <row r="483" spans="1:27" x14ac:dyDescent="0.25">
      <c r="A483" s="218"/>
      <c r="B483" s="218"/>
      <c r="C483" s="218"/>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row>
    <row r="484" spans="1:27" x14ac:dyDescent="0.25">
      <c r="A484" s="218"/>
      <c r="B484" s="218"/>
      <c r="C484" s="218"/>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row>
    <row r="485" spans="1:27" x14ac:dyDescent="0.25">
      <c r="A485" s="218"/>
      <c r="B485" s="218"/>
      <c r="C485" s="218"/>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row>
    <row r="486" spans="1:27" x14ac:dyDescent="0.25">
      <c r="A486" s="218"/>
      <c r="B486" s="218"/>
      <c r="C486" s="218"/>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row>
    <row r="487" spans="1:27" x14ac:dyDescent="0.25">
      <c r="A487" s="218"/>
      <c r="B487" s="218"/>
      <c r="C487" s="218"/>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row>
    <row r="488" spans="1:27" x14ac:dyDescent="0.25">
      <c r="A488" s="218"/>
      <c r="B488" s="218"/>
      <c r="C488" s="218"/>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row>
    <row r="489" spans="1:27" x14ac:dyDescent="0.25">
      <c r="A489" s="218"/>
      <c r="B489" s="218"/>
      <c r="C489" s="218"/>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row>
    <row r="490" spans="1:27" x14ac:dyDescent="0.25">
      <c r="A490" s="218"/>
      <c r="B490" s="218"/>
      <c r="C490" s="218"/>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row>
    <row r="491" spans="1:27" x14ac:dyDescent="0.25">
      <c r="A491" s="218"/>
      <c r="B491" s="218"/>
      <c r="C491" s="218"/>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row>
    <row r="492" spans="1:27" x14ac:dyDescent="0.25">
      <c r="A492" s="218"/>
      <c r="B492" s="218"/>
      <c r="C492" s="218"/>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row>
    <row r="493" spans="1:27" x14ac:dyDescent="0.25">
      <c r="A493" s="218"/>
      <c r="B493" s="218"/>
      <c r="C493" s="218"/>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row>
    <row r="494" spans="1:27" x14ac:dyDescent="0.25">
      <c r="A494" s="218"/>
      <c r="B494" s="218"/>
      <c r="C494" s="218"/>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row>
    <row r="495" spans="1:27" x14ac:dyDescent="0.25">
      <c r="A495" s="218"/>
      <c r="B495" s="218"/>
      <c r="C495" s="218"/>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row>
    <row r="496" spans="1:27" x14ac:dyDescent="0.25">
      <c r="A496" s="218"/>
      <c r="B496" s="218"/>
      <c r="C496" s="218"/>
      <c r="D496" s="218"/>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row>
    <row r="497" spans="1:27" x14ac:dyDescent="0.25">
      <c r="A497" s="218"/>
      <c r="B497" s="218"/>
      <c r="C497" s="218"/>
      <c r="D497" s="218"/>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row>
    <row r="498" spans="1:27" x14ac:dyDescent="0.25">
      <c r="A498" s="218"/>
      <c r="B498" s="218"/>
      <c r="C498" s="218"/>
      <c r="D498" s="218"/>
      <c r="E498" s="218"/>
      <c r="F498" s="218"/>
      <c r="G498" s="218"/>
      <c r="H498" s="218"/>
      <c r="I498" s="218"/>
      <c r="J498" s="218"/>
      <c r="K498" s="218"/>
      <c r="L498" s="218"/>
      <c r="M498" s="218"/>
      <c r="N498" s="218"/>
      <c r="O498" s="218"/>
      <c r="P498" s="218"/>
      <c r="Q498" s="218"/>
      <c r="R498" s="218"/>
      <c r="S498" s="218"/>
      <c r="T498" s="218"/>
      <c r="U498" s="218"/>
      <c r="V498" s="218"/>
      <c r="W498" s="218"/>
      <c r="X498" s="218"/>
      <c r="Y498" s="218"/>
      <c r="Z498" s="218"/>
      <c r="AA498" s="218"/>
    </row>
    <row r="499" spans="1:27" x14ac:dyDescent="0.25">
      <c r="A499" s="218"/>
      <c r="B499" s="218"/>
      <c r="C499" s="218"/>
      <c r="D499" s="218"/>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row>
    <row r="500" spans="1:27" x14ac:dyDescent="0.25">
      <c r="A500" s="218"/>
      <c r="B500" s="218"/>
      <c r="C500" s="218"/>
      <c r="D500" s="218"/>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row>
    <row r="501" spans="1:27" x14ac:dyDescent="0.25">
      <c r="A501" s="218"/>
      <c r="B501" s="218"/>
      <c r="C501" s="218"/>
      <c r="D501" s="218"/>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row>
    <row r="502" spans="1:27" x14ac:dyDescent="0.25">
      <c r="A502" s="218"/>
      <c r="B502" s="218"/>
      <c r="C502" s="218"/>
      <c r="D502" s="218"/>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row>
    <row r="503" spans="1:27" x14ac:dyDescent="0.25">
      <c r="A503" s="218"/>
      <c r="B503" s="218"/>
      <c r="C503" s="218"/>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row>
    <row r="504" spans="1:27" x14ac:dyDescent="0.25">
      <c r="A504" s="218"/>
      <c r="B504" s="218"/>
      <c r="C504" s="218"/>
      <c r="D504" s="218"/>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row>
    <row r="505" spans="1:27" x14ac:dyDescent="0.25">
      <c r="A505" s="218"/>
      <c r="B505" s="218"/>
      <c r="C505" s="218"/>
      <c r="D505" s="218"/>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row>
    <row r="506" spans="1:27" x14ac:dyDescent="0.25">
      <c r="A506" s="218"/>
      <c r="B506" s="218"/>
      <c r="C506" s="218"/>
      <c r="D506" s="218"/>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row>
    <row r="507" spans="1:27" x14ac:dyDescent="0.25">
      <c r="A507" s="218"/>
      <c r="B507" s="218"/>
      <c r="C507" s="218"/>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row>
    <row r="508" spans="1:27" x14ac:dyDescent="0.25">
      <c r="A508" s="218"/>
      <c r="B508" s="218"/>
      <c r="C508" s="218"/>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row>
    <row r="509" spans="1:27" x14ac:dyDescent="0.25">
      <c r="A509" s="218"/>
      <c r="B509" s="218"/>
      <c r="C509" s="218"/>
      <c r="D509" s="218"/>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row>
    <row r="510" spans="1:27" x14ac:dyDescent="0.25">
      <c r="A510" s="218"/>
      <c r="B510" s="218"/>
      <c r="C510" s="218"/>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row>
    <row r="511" spans="1:27" x14ac:dyDescent="0.25">
      <c r="A511" s="218"/>
      <c r="B511" s="218"/>
      <c r="C511" s="218"/>
      <c r="D511" s="218"/>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row>
    <row r="512" spans="1:27" x14ac:dyDescent="0.25">
      <c r="A512" s="218"/>
      <c r="B512" s="218"/>
      <c r="C512" s="218"/>
      <c r="D512" s="218"/>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row>
    <row r="513" spans="1:27" x14ac:dyDescent="0.25">
      <c r="A513" s="218"/>
      <c r="B513" s="218"/>
      <c r="C513" s="218"/>
      <c r="D513" s="218"/>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row>
    <row r="514" spans="1:27" x14ac:dyDescent="0.25">
      <c r="A514" s="218"/>
      <c r="B514" s="218"/>
      <c r="C514" s="218"/>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row>
    <row r="515" spans="1:27" x14ac:dyDescent="0.25">
      <c r="A515" s="218"/>
      <c r="B515" s="218"/>
      <c r="C515" s="218"/>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row>
    <row r="516" spans="1:27" x14ac:dyDescent="0.25">
      <c r="A516" s="218"/>
      <c r="B516" s="218"/>
      <c r="C516" s="218"/>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row>
    <row r="517" spans="1:27" x14ac:dyDescent="0.25">
      <c r="A517" s="218"/>
      <c r="B517" s="218"/>
      <c r="C517" s="218"/>
      <c r="D517" s="218"/>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row>
    <row r="518" spans="1:27" x14ac:dyDescent="0.25">
      <c r="A518" s="218"/>
      <c r="B518" s="218"/>
      <c r="C518" s="218"/>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row>
    <row r="519" spans="1:27" x14ac:dyDescent="0.25">
      <c r="A519" s="218"/>
      <c r="B519" s="218"/>
      <c r="C519" s="218"/>
      <c r="D519" s="218"/>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row>
    <row r="520" spans="1:27" x14ac:dyDescent="0.25">
      <c r="A520" s="218"/>
      <c r="B520" s="218"/>
      <c r="C520" s="218"/>
      <c r="D520" s="218"/>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row>
    <row r="521" spans="1:27" x14ac:dyDescent="0.25">
      <c r="A521" s="218"/>
      <c r="B521" s="218"/>
      <c r="C521" s="218"/>
      <c r="D521" s="218"/>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row>
    <row r="522" spans="1:27" x14ac:dyDescent="0.25">
      <c r="A522" s="218"/>
      <c r="B522" s="218"/>
      <c r="C522" s="218"/>
      <c r="D522" s="218"/>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row>
    <row r="523" spans="1:27" x14ac:dyDescent="0.25">
      <c r="A523" s="218"/>
      <c r="B523" s="218"/>
      <c r="C523" s="218"/>
      <c r="D523" s="218"/>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row>
    <row r="524" spans="1:27" x14ac:dyDescent="0.25">
      <c r="A524" s="218"/>
      <c r="B524" s="218"/>
      <c r="C524" s="218"/>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row>
    <row r="525" spans="1:27" x14ac:dyDescent="0.25">
      <c r="A525" s="218"/>
      <c r="B525" s="218"/>
      <c r="C525" s="218"/>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row>
    <row r="526" spans="1:27" x14ac:dyDescent="0.25">
      <c r="A526" s="218"/>
      <c r="B526" s="218"/>
      <c r="C526" s="218"/>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row>
    <row r="527" spans="1:27" x14ac:dyDescent="0.25">
      <c r="A527" s="218"/>
      <c r="B527" s="218"/>
      <c r="C527" s="218"/>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row>
    <row r="528" spans="1:27" x14ac:dyDescent="0.25">
      <c r="A528" s="218"/>
      <c r="B528" s="218"/>
      <c r="C528" s="218"/>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row>
    <row r="529" spans="1:27" x14ac:dyDescent="0.25">
      <c r="A529" s="218"/>
      <c r="B529" s="218"/>
      <c r="C529" s="218"/>
      <c r="D529" s="218"/>
      <c r="E529" s="218"/>
      <c r="F529" s="218"/>
      <c r="G529" s="218"/>
      <c r="H529" s="218"/>
      <c r="I529" s="218"/>
      <c r="J529" s="218"/>
      <c r="K529" s="218"/>
      <c r="L529" s="218"/>
      <c r="M529" s="218"/>
      <c r="N529" s="218"/>
      <c r="O529" s="218"/>
      <c r="P529" s="218"/>
      <c r="Q529" s="218"/>
      <c r="R529" s="218"/>
      <c r="S529" s="218"/>
      <c r="T529" s="218"/>
      <c r="U529" s="218"/>
      <c r="V529" s="218"/>
      <c r="W529" s="218"/>
      <c r="X529" s="218"/>
      <c r="Y529" s="218"/>
      <c r="Z529" s="218"/>
      <c r="AA529" s="218"/>
    </row>
    <row r="530" spans="1:27" x14ac:dyDescent="0.25">
      <c r="A530" s="218"/>
      <c r="B530" s="218"/>
      <c r="C530" s="218"/>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row>
    <row r="531" spans="1:27" x14ac:dyDescent="0.25">
      <c r="A531" s="218"/>
      <c r="B531" s="218"/>
      <c r="C531" s="218"/>
      <c r="D531" s="218"/>
      <c r="E531" s="218"/>
      <c r="F531" s="218"/>
      <c r="G531" s="218"/>
      <c r="H531" s="218"/>
      <c r="I531" s="218"/>
      <c r="J531" s="218"/>
      <c r="K531" s="218"/>
      <c r="L531" s="218"/>
      <c r="M531" s="218"/>
      <c r="N531" s="218"/>
      <c r="O531" s="218"/>
      <c r="P531" s="218"/>
      <c r="Q531" s="218"/>
      <c r="R531" s="218"/>
      <c r="S531" s="218"/>
      <c r="T531" s="218"/>
      <c r="U531" s="218"/>
      <c r="V531" s="218"/>
      <c r="W531" s="218"/>
      <c r="X531" s="218"/>
      <c r="Y531" s="218"/>
      <c r="Z531" s="218"/>
      <c r="AA531" s="218"/>
    </row>
    <row r="532" spans="1:27" x14ac:dyDescent="0.25">
      <c r="A532" s="218"/>
      <c r="B532" s="218"/>
      <c r="C532" s="218"/>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row>
    <row r="533" spans="1:27" x14ac:dyDescent="0.25">
      <c r="A533" s="218"/>
      <c r="B533" s="218"/>
      <c r="C533" s="218"/>
      <c r="D533" s="218"/>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row>
    <row r="534" spans="1:27" x14ac:dyDescent="0.25">
      <c r="A534" s="218"/>
      <c r="B534" s="218"/>
      <c r="C534" s="218"/>
      <c r="D534" s="218"/>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row>
    <row r="535" spans="1:27" x14ac:dyDescent="0.25">
      <c r="A535" s="218"/>
      <c r="B535" s="218"/>
      <c r="C535" s="218"/>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row>
    <row r="536" spans="1:27" x14ac:dyDescent="0.25">
      <c r="A536" s="218"/>
      <c r="B536" s="218"/>
      <c r="C536" s="218"/>
      <c r="D536" s="218"/>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row>
    <row r="537" spans="1:27" x14ac:dyDescent="0.25">
      <c r="A537" s="218"/>
      <c r="B537" s="218"/>
      <c r="C537" s="218"/>
      <c r="D537" s="218"/>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row>
    <row r="538" spans="1:27" x14ac:dyDescent="0.25">
      <c r="A538" s="218"/>
      <c r="B538" s="218"/>
      <c r="C538" s="218"/>
      <c r="D538" s="218"/>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row>
    <row r="539" spans="1:27" x14ac:dyDescent="0.25">
      <c r="A539" s="218"/>
      <c r="B539" s="218"/>
      <c r="C539" s="218"/>
      <c r="D539" s="218"/>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row>
    <row r="540" spans="1:27" x14ac:dyDescent="0.25">
      <c r="A540" s="218"/>
      <c r="B540" s="218"/>
      <c r="C540" s="218"/>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row>
    <row r="541" spans="1:27" x14ac:dyDescent="0.25">
      <c r="A541" s="218"/>
      <c r="B541" s="218"/>
      <c r="C541" s="218"/>
      <c r="D541" s="218"/>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row>
    <row r="542" spans="1:27" x14ac:dyDescent="0.25">
      <c r="A542" s="218"/>
      <c r="B542" s="218"/>
      <c r="C542" s="218"/>
      <c r="D542" s="218"/>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row>
    <row r="543" spans="1:27" x14ac:dyDescent="0.25">
      <c r="A543" s="218"/>
      <c r="B543" s="218"/>
      <c r="C543" s="218"/>
      <c r="D543" s="218"/>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row>
    <row r="544" spans="1:27" x14ac:dyDescent="0.25">
      <c r="A544" s="218"/>
      <c r="B544" s="218"/>
      <c r="C544" s="218"/>
      <c r="D544" s="218"/>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row>
    <row r="545" spans="1:27" x14ac:dyDescent="0.25">
      <c r="A545" s="218"/>
      <c r="B545" s="218"/>
      <c r="C545" s="218"/>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row>
    <row r="546" spans="1:27" x14ac:dyDescent="0.25">
      <c r="A546" s="218"/>
      <c r="B546" s="218"/>
      <c r="C546" s="218"/>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row>
    <row r="547" spans="1:27" x14ac:dyDescent="0.25">
      <c r="A547" s="218"/>
      <c r="B547" s="218"/>
      <c r="C547" s="218"/>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row>
    <row r="548" spans="1:27" x14ac:dyDescent="0.25">
      <c r="A548" s="218"/>
      <c r="B548" s="218"/>
      <c r="C548" s="218"/>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row>
    <row r="549" spans="1:27" x14ac:dyDescent="0.25">
      <c r="A549" s="218"/>
      <c r="B549" s="218"/>
      <c r="C549" s="218"/>
      <c r="D549" s="218"/>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row>
    <row r="550" spans="1:27" x14ac:dyDescent="0.25">
      <c r="A550" s="218"/>
      <c r="B550" s="218"/>
      <c r="C550" s="218"/>
      <c r="D550" s="218"/>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row>
    <row r="551" spans="1:27" x14ac:dyDescent="0.25">
      <c r="A551" s="218"/>
      <c r="B551" s="218"/>
      <c r="C551" s="218"/>
      <c r="D551" s="218"/>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row>
    <row r="552" spans="1:27" x14ac:dyDescent="0.25">
      <c r="A552" s="218"/>
      <c r="B552" s="218"/>
      <c r="C552" s="218"/>
      <c r="D552" s="218"/>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row>
    <row r="553" spans="1:27" x14ac:dyDescent="0.25">
      <c r="A553" s="218"/>
      <c r="B553" s="218"/>
      <c r="C553" s="218"/>
      <c r="D553" s="218"/>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row>
    <row r="554" spans="1:27" x14ac:dyDescent="0.25">
      <c r="A554" s="218"/>
      <c r="B554" s="218"/>
      <c r="C554" s="218"/>
      <c r="D554" s="218"/>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row>
    <row r="555" spans="1:27" x14ac:dyDescent="0.25">
      <c r="A555" s="218"/>
      <c r="B555" s="218"/>
      <c r="C555" s="218"/>
      <c r="D555" s="218"/>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row>
    <row r="556" spans="1:27" x14ac:dyDescent="0.25">
      <c r="A556" s="218"/>
      <c r="B556" s="218"/>
      <c r="C556" s="218"/>
      <c r="D556" s="218"/>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row>
    <row r="557" spans="1:27" x14ac:dyDescent="0.25">
      <c r="A557" s="218"/>
      <c r="B557" s="218"/>
      <c r="C557" s="218"/>
      <c r="D557" s="218"/>
      <c r="E557" s="218"/>
      <c r="F557" s="218"/>
      <c r="G557" s="218"/>
      <c r="H557" s="218"/>
      <c r="I557" s="218"/>
      <c r="J557" s="218"/>
      <c r="K557" s="218"/>
      <c r="L557" s="218"/>
      <c r="M557" s="218"/>
      <c r="N557" s="218"/>
      <c r="O557" s="218"/>
      <c r="P557" s="218"/>
      <c r="Q557" s="218"/>
      <c r="R557" s="218"/>
      <c r="S557" s="218"/>
      <c r="T557" s="218"/>
      <c r="U557" s="218"/>
      <c r="V557" s="218"/>
      <c r="W557" s="218"/>
      <c r="X557" s="218"/>
      <c r="Y557" s="218"/>
      <c r="Z557" s="218"/>
      <c r="AA557" s="218"/>
    </row>
    <row r="558" spans="1:27" x14ac:dyDescent="0.25">
      <c r="A558" s="218"/>
      <c r="B558" s="218"/>
      <c r="C558" s="218"/>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row>
    <row r="559" spans="1:27" x14ac:dyDescent="0.25">
      <c r="A559" s="218"/>
      <c r="B559" s="218"/>
      <c r="C559" s="218"/>
      <c r="D559" s="218"/>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row>
    <row r="560" spans="1:27" x14ac:dyDescent="0.25">
      <c r="A560" s="218"/>
      <c r="B560" s="218"/>
      <c r="C560" s="218"/>
      <c r="D560" s="218"/>
      <c r="E560" s="218"/>
      <c r="F560" s="218"/>
      <c r="G560" s="218"/>
      <c r="H560" s="218"/>
      <c r="I560" s="218"/>
      <c r="J560" s="218"/>
      <c r="K560" s="218"/>
      <c r="L560" s="218"/>
      <c r="M560" s="218"/>
      <c r="N560" s="218"/>
      <c r="O560" s="218"/>
      <c r="P560" s="218"/>
      <c r="Q560" s="218"/>
      <c r="R560" s="218"/>
      <c r="S560" s="218"/>
      <c r="T560" s="218"/>
      <c r="U560" s="218"/>
      <c r="V560" s="218"/>
      <c r="W560" s="218"/>
      <c r="X560" s="218"/>
      <c r="Y560" s="218"/>
      <c r="Z560" s="218"/>
      <c r="AA560" s="218"/>
    </row>
    <row r="561" spans="1:27" x14ac:dyDescent="0.25">
      <c r="A561" s="218"/>
      <c r="B561" s="218"/>
      <c r="C561" s="218"/>
      <c r="D561" s="218"/>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row>
    <row r="562" spans="1:27" x14ac:dyDescent="0.25">
      <c r="A562" s="218"/>
      <c r="B562" s="218"/>
      <c r="C562" s="218"/>
      <c r="D562" s="218"/>
      <c r="E562" s="218"/>
      <c r="F562" s="218"/>
      <c r="G562" s="218"/>
      <c r="H562" s="218"/>
      <c r="I562" s="218"/>
      <c r="J562" s="218"/>
      <c r="K562" s="218"/>
      <c r="L562" s="218"/>
      <c r="M562" s="218"/>
      <c r="N562" s="218"/>
      <c r="O562" s="218"/>
      <c r="P562" s="218"/>
      <c r="Q562" s="218"/>
      <c r="R562" s="218"/>
      <c r="S562" s="218"/>
      <c r="T562" s="218"/>
      <c r="U562" s="218"/>
      <c r="V562" s="218"/>
      <c r="W562" s="218"/>
      <c r="X562" s="218"/>
      <c r="Y562" s="218"/>
      <c r="Z562" s="218"/>
      <c r="AA562" s="218"/>
    </row>
    <row r="563" spans="1:27" x14ac:dyDescent="0.25">
      <c r="A563" s="218"/>
      <c r="B563" s="218"/>
      <c r="C563" s="218"/>
      <c r="D563" s="218"/>
      <c r="E563" s="218"/>
      <c r="F563" s="218"/>
      <c r="G563" s="218"/>
      <c r="H563" s="218"/>
      <c r="I563" s="218"/>
      <c r="J563" s="218"/>
      <c r="K563" s="218"/>
      <c r="L563" s="218"/>
      <c r="M563" s="218"/>
      <c r="N563" s="218"/>
      <c r="O563" s="218"/>
      <c r="P563" s="218"/>
      <c r="Q563" s="218"/>
      <c r="R563" s="218"/>
      <c r="S563" s="218"/>
      <c r="T563" s="218"/>
      <c r="U563" s="218"/>
      <c r="V563" s="218"/>
      <c r="W563" s="218"/>
      <c r="X563" s="218"/>
      <c r="Y563" s="218"/>
      <c r="Z563" s="218"/>
      <c r="AA563" s="218"/>
    </row>
    <row r="564" spans="1:27" x14ac:dyDescent="0.25">
      <c r="A564" s="218"/>
      <c r="B564" s="218"/>
      <c r="C564" s="218"/>
      <c r="D564" s="218"/>
      <c r="E564" s="218"/>
      <c r="F564" s="218"/>
      <c r="G564" s="218"/>
      <c r="H564" s="218"/>
      <c r="I564" s="218"/>
      <c r="J564" s="218"/>
      <c r="K564" s="218"/>
      <c r="L564" s="218"/>
      <c r="M564" s="218"/>
      <c r="N564" s="218"/>
      <c r="O564" s="218"/>
      <c r="P564" s="218"/>
      <c r="Q564" s="218"/>
      <c r="R564" s="218"/>
      <c r="S564" s="218"/>
      <c r="T564" s="218"/>
      <c r="U564" s="218"/>
      <c r="V564" s="218"/>
      <c r="W564" s="218"/>
      <c r="X564" s="218"/>
      <c r="Y564" s="218"/>
      <c r="Z564" s="218"/>
      <c r="AA564" s="218"/>
    </row>
    <row r="565" spans="1:27" x14ac:dyDescent="0.25">
      <c r="A565" s="218"/>
      <c r="B565" s="218"/>
      <c r="C565" s="218"/>
      <c r="D565" s="218"/>
      <c r="E565" s="218"/>
      <c r="F565" s="218"/>
      <c r="G565" s="218"/>
      <c r="H565" s="218"/>
      <c r="I565" s="218"/>
      <c r="J565" s="218"/>
      <c r="K565" s="218"/>
      <c r="L565" s="218"/>
      <c r="M565" s="218"/>
      <c r="N565" s="218"/>
      <c r="O565" s="218"/>
      <c r="P565" s="218"/>
      <c r="Q565" s="218"/>
      <c r="R565" s="218"/>
      <c r="S565" s="218"/>
      <c r="T565" s="218"/>
      <c r="U565" s="218"/>
      <c r="V565" s="218"/>
      <c r="W565" s="218"/>
      <c r="X565" s="218"/>
      <c r="Y565" s="218"/>
      <c r="Z565" s="218"/>
      <c r="AA565" s="218"/>
    </row>
    <row r="566" spans="1:27" x14ac:dyDescent="0.25">
      <c r="A566" s="218"/>
      <c r="B566" s="218"/>
      <c r="C566" s="218"/>
      <c r="D566" s="218"/>
      <c r="E566" s="218"/>
      <c r="F566" s="218"/>
      <c r="G566" s="218"/>
      <c r="H566" s="218"/>
      <c r="I566" s="218"/>
      <c r="J566" s="218"/>
      <c r="K566" s="218"/>
      <c r="L566" s="218"/>
      <c r="M566" s="218"/>
      <c r="N566" s="218"/>
      <c r="O566" s="218"/>
      <c r="P566" s="218"/>
      <c r="Q566" s="218"/>
      <c r="R566" s="218"/>
      <c r="S566" s="218"/>
      <c r="T566" s="218"/>
      <c r="U566" s="218"/>
      <c r="V566" s="218"/>
      <c r="W566" s="218"/>
      <c r="X566" s="218"/>
      <c r="Y566" s="218"/>
      <c r="Z566" s="218"/>
      <c r="AA566" s="218"/>
    </row>
    <row r="567" spans="1:27" x14ac:dyDescent="0.25">
      <c r="A567" s="218"/>
      <c r="B567" s="218"/>
      <c r="C567" s="218"/>
      <c r="D567" s="218"/>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row>
    <row r="568" spans="1:27" x14ac:dyDescent="0.25">
      <c r="A568" s="218"/>
      <c r="B568" s="218"/>
      <c r="C568" s="218"/>
      <c r="D568" s="218"/>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row>
    <row r="569" spans="1:27" x14ac:dyDescent="0.25">
      <c r="A569" s="218"/>
      <c r="B569" s="218"/>
      <c r="C569" s="218"/>
      <c r="D569" s="218"/>
      <c r="E569" s="218"/>
      <c r="F569" s="218"/>
      <c r="G569" s="218"/>
      <c r="H569" s="218"/>
      <c r="I569" s="218"/>
      <c r="J569" s="218"/>
      <c r="K569" s="218"/>
      <c r="L569" s="218"/>
      <c r="M569" s="218"/>
      <c r="N569" s="218"/>
      <c r="O569" s="218"/>
      <c r="P569" s="218"/>
      <c r="Q569" s="218"/>
      <c r="R569" s="218"/>
      <c r="S569" s="218"/>
      <c r="T569" s="218"/>
      <c r="U569" s="218"/>
      <c r="V569" s="218"/>
      <c r="W569" s="218"/>
      <c r="X569" s="218"/>
      <c r="Y569" s="218"/>
      <c r="Z569" s="218"/>
      <c r="AA569" s="218"/>
    </row>
    <row r="570" spans="1:27" x14ac:dyDescent="0.25">
      <c r="A570" s="218"/>
      <c r="B570" s="218"/>
      <c r="C570" s="218"/>
      <c r="D570" s="218"/>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row>
    <row r="571" spans="1:27" x14ac:dyDescent="0.25">
      <c r="A571" s="218"/>
      <c r="B571" s="218"/>
      <c r="C571" s="218"/>
      <c r="D571" s="218"/>
      <c r="E571" s="218"/>
      <c r="F571" s="218"/>
      <c r="G571" s="218"/>
      <c r="H571" s="218"/>
      <c r="I571" s="218"/>
      <c r="J571" s="218"/>
      <c r="K571" s="218"/>
      <c r="L571" s="218"/>
      <c r="M571" s="218"/>
      <c r="N571" s="218"/>
      <c r="O571" s="218"/>
      <c r="P571" s="218"/>
      <c r="Q571" s="218"/>
      <c r="R571" s="218"/>
      <c r="S571" s="218"/>
      <c r="T571" s="218"/>
      <c r="U571" s="218"/>
      <c r="V571" s="218"/>
      <c r="W571" s="218"/>
      <c r="X571" s="218"/>
      <c r="Y571" s="218"/>
      <c r="Z571" s="218"/>
      <c r="AA571" s="218"/>
    </row>
    <row r="572" spans="1:27" x14ac:dyDescent="0.25">
      <c r="A572" s="218"/>
      <c r="B572" s="218"/>
      <c r="C572" s="218"/>
      <c r="D572" s="218"/>
      <c r="E572" s="218"/>
      <c r="F572" s="218"/>
      <c r="G572" s="218"/>
      <c r="H572" s="218"/>
      <c r="I572" s="218"/>
      <c r="J572" s="218"/>
      <c r="K572" s="218"/>
      <c r="L572" s="218"/>
      <c r="M572" s="218"/>
      <c r="N572" s="218"/>
      <c r="O572" s="218"/>
      <c r="P572" s="218"/>
      <c r="Q572" s="218"/>
      <c r="R572" s="218"/>
      <c r="S572" s="218"/>
      <c r="T572" s="218"/>
      <c r="U572" s="218"/>
      <c r="V572" s="218"/>
      <c r="W572" s="218"/>
      <c r="X572" s="218"/>
      <c r="Y572" s="218"/>
      <c r="Z572" s="218"/>
      <c r="AA572" s="218"/>
    </row>
    <row r="573" spans="1:27" x14ac:dyDescent="0.25">
      <c r="A573" s="218"/>
      <c r="B573" s="218"/>
      <c r="C573" s="218"/>
      <c r="D573" s="218"/>
      <c r="E573" s="218"/>
      <c r="F573" s="218"/>
      <c r="G573" s="218"/>
      <c r="H573" s="218"/>
      <c r="I573" s="218"/>
      <c r="J573" s="218"/>
      <c r="K573" s="218"/>
      <c r="L573" s="218"/>
      <c r="M573" s="218"/>
      <c r="N573" s="218"/>
      <c r="O573" s="218"/>
      <c r="P573" s="218"/>
      <c r="Q573" s="218"/>
      <c r="R573" s="218"/>
      <c r="S573" s="218"/>
      <c r="T573" s="218"/>
      <c r="U573" s="218"/>
      <c r="V573" s="218"/>
      <c r="W573" s="218"/>
      <c r="X573" s="218"/>
      <c r="Y573" s="218"/>
      <c r="Z573" s="218"/>
      <c r="AA573" s="218"/>
    </row>
    <row r="574" spans="1:27" x14ac:dyDescent="0.25">
      <c r="A574" s="218"/>
      <c r="B574" s="218"/>
      <c r="C574" s="218"/>
      <c r="D574" s="218"/>
      <c r="E574" s="218"/>
      <c r="F574" s="218"/>
      <c r="G574" s="218"/>
      <c r="H574" s="218"/>
      <c r="I574" s="218"/>
      <c r="J574" s="218"/>
      <c r="K574" s="218"/>
      <c r="L574" s="218"/>
      <c r="M574" s="218"/>
      <c r="N574" s="218"/>
      <c r="O574" s="218"/>
      <c r="P574" s="218"/>
      <c r="Q574" s="218"/>
      <c r="R574" s="218"/>
      <c r="S574" s="218"/>
      <c r="T574" s="218"/>
      <c r="U574" s="218"/>
      <c r="V574" s="218"/>
      <c r="W574" s="218"/>
      <c r="X574" s="218"/>
      <c r="Y574" s="218"/>
      <c r="Z574" s="218"/>
      <c r="AA574" s="218"/>
    </row>
    <row r="575" spans="1:27" x14ac:dyDescent="0.25">
      <c r="A575" s="218"/>
      <c r="B575" s="218"/>
      <c r="C575" s="218"/>
      <c r="D575" s="218"/>
      <c r="E575" s="218"/>
      <c r="F575" s="218"/>
      <c r="G575" s="218"/>
      <c r="H575" s="218"/>
      <c r="I575" s="218"/>
      <c r="J575" s="218"/>
      <c r="K575" s="218"/>
      <c r="L575" s="218"/>
      <c r="M575" s="218"/>
      <c r="N575" s="218"/>
      <c r="O575" s="218"/>
      <c r="P575" s="218"/>
      <c r="Q575" s="218"/>
      <c r="R575" s="218"/>
      <c r="S575" s="218"/>
      <c r="T575" s="218"/>
      <c r="U575" s="218"/>
      <c r="V575" s="218"/>
      <c r="W575" s="218"/>
      <c r="X575" s="218"/>
      <c r="Y575" s="218"/>
      <c r="Z575" s="218"/>
      <c r="AA575" s="218"/>
    </row>
    <row r="576" spans="1:27" x14ac:dyDescent="0.25">
      <c r="A576" s="218"/>
      <c r="B576" s="218"/>
      <c r="C576" s="218"/>
      <c r="D576" s="218"/>
      <c r="E576" s="218"/>
      <c r="F576" s="218"/>
      <c r="G576" s="218"/>
      <c r="H576" s="218"/>
      <c r="I576" s="218"/>
      <c r="J576" s="218"/>
      <c r="K576" s="218"/>
      <c r="L576" s="218"/>
      <c r="M576" s="218"/>
      <c r="N576" s="218"/>
      <c r="O576" s="218"/>
      <c r="P576" s="218"/>
      <c r="Q576" s="218"/>
      <c r="R576" s="218"/>
      <c r="S576" s="218"/>
      <c r="T576" s="218"/>
      <c r="U576" s="218"/>
      <c r="V576" s="218"/>
      <c r="W576" s="218"/>
      <c r="X576" s="218"/>
      <c r="Y576" s="218"/>
      <c r="Z576" s="218"/>
      <c r="AA576" s="218"/>
    </row>
    <row r="577" spans="1:27" x14ac:dyDescent="0.25">
      <c r="A577" s="218"/>
      <c r="B577" s="218"/>
      <c r="C577" s="218"/>
      <c r="D577" s="218"/>
      <c r="E577" s="218"/>
      <c r="F577" s="218"/>
      <c r="G577" s="218"/>
      <c r="H577" s="218"/>
      <c r="I577" s="218"/>
      <c r="J577" s="218"/>
      <c r="K577" s="218"/>
      <c r="L577" s="218"/>
      <c r="M577" s="218"/>
      <c r="N577" s="218"/>
      <c r="O577" s="218"/>
      <c r="P577" s="218"/>
      <c r="Q577" s="218"/>
      <c r="R577" s="218"/>
      <c r="S577" s="218"/>
      <c r="T577" s="218"/>
      <c r="U577" s="218"/>
      <c r="V577" s="218"/>
      <c r="W577" s="218"/>
      <c r="X577" s="218"/>
      <c r="Y577" s="218"/>
      <c r="Z577" s="218"/>
      <c r="AA577" s="218"/>
    </row>
    <row r="578" spans="1:27" x14ac:dyDescent="0.25">
      <c r="A578" s="218"/>
      <c r="B578" s="218"/>
      <c r="C578" s="218"/>
      <c r="D578" s="218"/>
      <c r="E578" s="218"/>
      <c r="F578" s="218"/>
      <c r="G578" s="218"/>
      <c r="H578" s="218"/>
      <c r="I578" s="218"/>
      <c r="J578" s="218"/>
      <c r="K578" s="218"/>
      <c r="L578" s="218"/>
      <c r="M578" s="218"/>
      <c r="N578" s="218"/>
      <c r="O578" s="218"/>
      <c r="P578" s="218"/>
      <c r="Q578" s="218"/>
      <c r="R578" s="218"/>
      <c r="S578" s="218"/>
      <c r="T578" s="218"/>
      <c r="U578" s="218"/>
      <c r="V578" s="218"/>
      <c r="W578" s="218"/>
      <c r="X578" s="218"/>
      <c r="Y578" s="218"/>
      <c r="Z578" s="218"/>
      <c r="AA578" s="218"/>
    </row>
    <row r="579" spans="1:27" x14ac:dyDescent="0.25">
      <c r="A579" s="218"/>
      <c r="B579" s="218"/>
      <c r="C579" s="218"/>
      <c r="D579" s="218"/>
      <c r="E579" s="218"/>
      <c r="F579" s="218"/>
      <c r="G579" s="218"/>
      <c r="H579" s="218"/>
      <c r="I579" s="218"/>
      <c r="J579" s="218"/>
      <c r="K579" s="218"/>
      <c r="L579" s="218"/>
      <c r="M579" s="218"/>
      <c r="N579" s="218"/>
      <c r="O579" s="218"/>
      <c r="P579" s="218"/>
      <c r="Q579" s="218"/>
      <c r="R579" s="218"/>
      <c r="S579" s="218"/>
      <c r="T579" s="218"/>
      <c r="U579" s="218"/>
      <c r="V579" s="218"/>
      <c r="W579" s="218"/>
      <c r="X579" s="218"/>
      <c r="Y579" s="218"/>
      <c r="Z579" s="218"/>
      <c r="AA579" s="218"/>
    </row>
    <row r="580" spans="1:27" x14ac:dyDescent="0.25">
      <c r="A580" s="218"/>
      <c r="B580" s="218"/>
      <c r="C580" s="218"/>
      <c r="D580" s="218"/>
      <c r="E580" s="218"/>
      <c r="F580" s="218"/>
      <c r="G580" s="218"/>
      <c r="H580" s="218"/>
      <c r="I580" s="218"/>
      <c r="J580" s="218"/>
      <c r="K580" s="218"/>
      <c r="L580" s="218"/>
      <c r="M580" s="218"/>
      <c r="N580" s="218"/>
      <c r="O580" s="218"/>
      <c r="P580" s="218"/>
      <c r="Q580" s="218"/>
      <c r="R580" s="218"/>
      <c r="S580" s="218"/>
      <c r="T580" s="218"/>
      <c r="U580" s="218"/>
      <c r="V580" s="218"/>
      <c r="W580" s="218"/>
      <c r="X580" s="218"/>
      <c r="Y580" s="218"/>
      <c r="Z580" s="218"/>
      <c r="AA580" s="218"/>
    </row>
    <row r="581" spans="1:27" x14ac:dyDescent="0.25">
      <c r="A581" s="218"/>
      <c r="B581" s="218"/>
      <c r="C581" s="218"/>
      <c r="D581" s="218"/>
      <c r="E581" s="218"/>
      <c r="F581" s="218"/>
      <c r="G581" s="218"/>
      <c r="H581" s="218"/>
      <c r="I581" s="218"/>
      <c r="J581" s="218"/>
      <c r="K581" s="218"/>
      <c r="L581" s="218"/>
      <c r="M581" s="218"/>
      <c r="N581" s="218"/>
      <c r="O581" s="218"/>
      <c r="P581" s="218"/>
      <c r="Q581" s="218"/>
      <c r="R581" s="218"/>
      <c r="S581" s="218"/>
      <c r="T581" s="218"/>
      <c r="U581" s="218"/>
      <c r="V581" s="218"/>
      <c r="W581" s="218"/>
      <c r="X581" s="218"/>
      <c r="Y581" s="218"/>
      <c r="Z581" s="218"/>
      <c r="AA581" s="218"/>
    </row>
    <row r="582" spans="1:27" x14ac:dyDescent="0.25">
      <c r="A582" s="218"/>
      <c r="B582" s="218"/>
      <c r="C582" s="218"/>
      <c r="D582" s="218"/>
      <c r="E582" s="218"/>
      <c r="F582" s="218"/>
      <c r="G582" s="218"/>
      <c r="H582" s="218"/>
      <c r="I582" s="218"/>
      <c r="J582" s="218"/>
      <c r="K582" s="218"/>
      <c r="L582" s="218"/>
      <c r="M582" s="218"/>
      <c r="N582" s="218"/>
      <c r="O582" s="218"/>
      <c r="P582" s="218"/>
      <c r="Q582" s="218"/>
      <c r="R582" s="218"/>
      <c r="S582" s="218"/>
      <c r="T582" s="218"/>
      <c r="U582" s="218"/>
      <c r="V582" s="218"/>
      <c r="W582" s="218"/>
      <c r="X582" s="218"/>
      <c r="Y582" s="218"/>
      <c r="Z582" s="218"/>
      <c r="AA582" s="218"/>
    </row>
    <row r="583" spans="1:27" x14ac:dyDescent="0.25">
      <c r="A583" s="218"/>
      <c r="B583" s="218"/>
      <c r="C583" s="218"/>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row>
    <row r="584" spans="1:27" x14ac:dyDescent="0.25">
      <c r="A584" s="218"/>
      <c r="B584" s="218"/>
      <c r="C584" s="218"/>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row>
    <row r="585" spans="1:27" x14ac:dyDescent="0.25">
      <c r="A585" s="218"/>
      <c r="B585" s="218"/>
      <c r="C585" s="218"/>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row>
    <row r="586" spans="1:27" x14ac:dyDescent="0.25">
      <c r="A586" s="218"/>
      <c r="B586" s="218"/>
      <c r="C586" s="218"/>
      <c r="D586" s="218"/>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row>
    <row r="587" spans="1:27" x14ac:dyDescent="0.25">
      <c r="A587" s="218"/>
      <c r="B587" s="218"/>
      <c r="C587" s="218"/>
      <c r="D587" s="218"/>
      <c r="E587" s="218"/>
      <c r="F587" s="218"/>
      <c r="G587" s="218"/>
      <c r="H587" s="218"/>
      <c r="I587" s="218"/>
      <c r="J587" s="218"/>
      <c r="K587" s="218"/>
      <c r="L587" s="218"/>
      <c r="M587" s="218"/>
      <c r="N587" s="218"/>
      <c r="O587" s="218"/>
      <c r="P587" s="218"/>
      <c r="Q587" s="218"/>
      <c r="R587" s="218"/>
      <c r="S587" s="218"/>
      <c r="T587" s="218"/>
      <c r="U587" s="218"/>
      <c r="V587" s="218"/>
      <c r="W587" s="218"/>
      <c r="X587" s="218"/>
      <c r="Y587" s="218"/>
      <c r="Z587" s="218"/>
      <c r="AA587" s="218"/>
    </row>
    <row r="588" spans="1:27" x14ac:dyDescent="0.25">
      <c r="A588" s="218"/>
      <c r="B588" s="218"/>
      <c r="C588" s="218"/>
      <c r="D588" s="218"/>
      <c r="E588" s="218"/>
      <c r="F588" s="218"/>
      <c r="G588" s="218"/>
      <c r="H588" s="218"/>
      <c r="I588" s="218"/>
      <c r="J588" s="218"/>
      <c r="K588" s="218"/>
      <c r="L588" s="218"/>
      <c r="M588" s="218"/>
      <c r="N588" s="218"/>
      <c r="O588" s="218"/>
      <c r="P588" s="218"/>
      <c r="Q588" s="218"/>
      <c r="R588" s="218"/>
      <c r="S588" s="218"/>
      <c r="T588" s="218"/>
      <c r="U588" s="218"/>
      <c r="V588" s="218"/>
      <c r="W588" s="218"/>
      <c r="X588" s="218"/>
      <c r="Y588" s="218"/>
      <c r="Z588" s="218"/>
      <c r="AA588" s="218"/>
    </row>
    <row r="589" spans="1:27" x14ac:dyDescent="0.25">
      <c r="A589" s="218"/>
      <c r="B589" s="218"/>
      <c r="C589" s="218"/>
      <c r="D589" s="218"/>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row>
    <row r="590" spans="1:27" x14ac:dyDescent="0.25">
      <c r="A590" s="218"/>
      <c r="B590" s="218"/>
      <c r="C590" s="218"/>
      <c r="D590" s="218"/>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row>
    <row r="591" spans="1:27" x14ac:dyDescent="0.25">
      <c r="A591" s="218"/>
      <c r="B591" s="218"/>
      <c r="C591" s="218"/>
      <c r="D591" s="218"/>
      <c r="E591" s="218"/>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row>
    <row r="592" spans="1:27" x14ac:dyDescent="0.25">
      <c r="A592" s="218"/>
      <c r="B592" s="218"/>
      <c r="C592" s="218"/>
      <c r="D592" s="218"/>
      <c r="E592" s="218"/>
      <c r="F592" s="218"/>
      <c r="G592" s="218"/>
      <c r="H592" s="218"/>
      <c r="I592" s="218"/>
      <c r="J592" s="218"/>
      <c r="K592" s="218"/>
      <c r="L592" s="218"/>
      <c r="M592" s="218"/>
      <c r="N592" s="218"/>
      <c r="O592" s="218"/>
      <c r="P592" s="218"/>
      <c r="Q592" s="218"/>
      <c r="R592" s="218"/>
      <c r="S592" s="218"/>
      <c r="T592" s="218"/>
      <c r="U592" s="218"/>
      <c r="V592" s="218"/>
      <c r="W592" s="218"/>
      <c r="X592" s="218"/>
      <c r="Y592" s="218"/>
      <c r="Z592" s="218"/>
      <c r="AA592" s="218"/>
    </row>
    <row r="593" spans="1:27" x14ac:dyDescent="0.25">
      <c r="A593" s="218"/>
      <c r="B593" s="218"/>
      <c r="C593" s="218"/>
      <c r="D593" s="218"/>
      <c r="E593" s="218"/>
      <c r="F593" s="218"/>
      <c r="G593" s="218"/>
      <c r="H593" s="218"/>
      <c r="I593" s="218"/>
      <c r="J593" s="218"/>
      <c r="K593" s="218"/>
      <c r="L593" s="218"/>
      <c r="M593" s="218"/>
      <c r="N593" s="218"/>
      <c r="O593" s="218"/>
      <c r="P593" s="218"/>
      <c r="Q593" s="218"/>
      <c r="R593" s="218"/>
      <c r="S593" s="218"/>
      <c r="T593" s="218"/>
      <c r="U593" s="218"/>
      <c r="V593" s="218"/>
      <c r="W593" s="218"/>
      <c r="X593" s="218"/>
      <c r="Y593" s="218"/>
      <c r="Z593" s="218"/>
      <c r="AA593" s="218"/>
    </row>
    <row r="594" spans="1:27" x14ac:dyDescent="0.25">
      <c r="A594" s="218"/>
      <c r="B594" s="218"/>
      <c r="C594" s="218"/>
      <c r="D594" s="218"/>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row>
    <row r="595" spans="1:27" x14ac:dyDescent="0.25">
      <c r="A595" s="218"/>
      <c r="B595" s="218"/>
      <c r="C595" s="218"/>
      <c r="D595" s="218"/>
      <c r="E595" s="218"/>
      <c r="F595" s="218"/>
      <c r="G595" s="218"/>
      <c r="H595" s="218"/>
      <c r="I595" s="218"/>
      <c r="J595" s="218"/>
      <c r="K595" s="218"/>
      <c r="L595" s="218"/>
      <c r="M595" s="218"/>
      <c r="N595" s="218"/>
      <c r="O595" s="218"/>
      <c r="P595" s="218"/>
      <c r="Q595" s="218"/>
      <c r="R595" s="218"/>
      <c r="S595" s="218"/>
      <c r="T595" s="218"/>
      <c r="U595" s="218"/>
      <c r="V595" s="218"/>
      <c r="W595" s="218"/>
      <c r="X595" s="218"/>
      <c r="Y595" s="218"/>
      <c r="Z595" s="218"/>
      <c r="AA595" s="218"/>
    </row>
    <row r="596" spans="1:27" x14ac:dyDescent="0.25">
      <c r="A596" s="218"/>
      <c r="B596" s="218"/>
      <c r="C596" s="218"/>
      <c r="D596" s="218"/>
      <c r="E596" s="218"/>
      <c r="F596" s="218"/>
      <c r="G596" s="218"/>
      <c r="H596" s="218"/>
      <c r="I596" s="218"/>
      <c r="J596" s="218"/>
      <c r="K596" s="218"/>
      <c r="L596" s="218"/>
      <c r="M596" s="218"/>
      <c r="N596" s="218"/>
      <c r="O596" s="218"/>
      <c r="P596" s="218"/>
      <c r="Q596" s="218"/>
      <c r="R596" s="218"/>
      <c r="S596" s="218"/>
      <c r="T596" s="218"/>
      <c r="U596" s="218"/>
      <c r="V596" s="218"/>
      <c r="W596" s="218"/>
      <c r="X596" s="218"/>
      <c r="Y596" s="218"/>
      <c r="Z596" s="218"/>
      <c r="AA596" s="218"/>
    </row>
    <row r="597" spans="1:27" x14ac:dyDescent="0.25">
      <c r="A597" s="218"/>
      <c r="B597" s="218"/>
      <c r="C597" s="218"/>
      <c r="D597" s="218"/>
      <c r="E597" s="218"/>
      <c r="F597" s="218"/>
      <c r="G597" s="218"/>
      <c r="H597" s="218"/>
      <c r="I597" s="218"/>
      <c r="J597" s="218"/>
      <c r="K597" s="218"/>
      <c r="L597" s="218"/>
      <c r="M597" s="218"/>
      <c r="N597" s="218"/>
      <c r="O597" s="218"/>
      <c r="P597" s="218"/>
      <c r="Q597" s="218"/>
      <c r="R597" s="218"/>
      <c r="S597" s="218"/>
      <c r="T597" s="218"/>
      <c r="U597" s="218"/>
      <c r="V597" s="218"/>
      <c r="W597" s="218"/>
      <c r="X597" s="218"/>
      <c r="Y597" s="218"/>
      <c r="Z597" s="218"/>
      <c r="AA597" s="218"/>
    </row>
    <row r="598" spans="1:27" x14ac:dyDescent="0.25">
      <c r="A598" s="218"/>
      <c r="B598" s="218"/>
      <c r="C598" s="218"/>
      <c r="D598" s="218"/>
      <c r="E598" s="218"/>
      <c r="F598" s="218"/>
      <c r="G598" s="218"/>
      <c r="H598" s="218"/>
      <c r="I598" s="218"/>
      <c r="J598" s="218"/>
      <c r="K598" s="218"/>
      <c r="L598" s="218"/>
      <c r="M598" s="218"/>
      <c r="N598" s="218"/>
      <c r="O598" s="218"/>
      <c r="P598" s="218"/>
      <c r="Q598" s="218"/>
      <c r="R598" s="218"/>
      <c r="S598" s="218"/>
      <c r="T598" s="218"/>
      <c r="U598" s="218"/>
      <c r="V598" s="218"/>
      <c r="W598" s="218"/>
      <c r="X598" s="218"/>
      <c r="Y598" s="218"/>
      <c r="Z598" s="218"/>
      <c r="AA598" s="218"/>
    </row>
    <row r="599" spans="1:27" x14ac:dyDescent="0.25">
      <c r="A599" s="218"/>
      <c r="B599" s="218"/>
      <c r="C599" s="218"/>
      <c r="D599" s="218"/>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row>
    <row r="600" spans="1:27" x14ac:dyDescent="0.25">
      <c r="A600" s="218"/>
      <c r="B600" s="218"/>
      <c r="C600" s="218"/>
      <c r="D600" s="218"/>
      <c r="E600" s="218"/>
      <c r="F600" s="218"/>
      <c r="G600" s="218"/>
      <c r="H600" s="218"/>
      <c r="I600" s="218"/>
      <c r="J600" s="218"/>
      <c r="K600" s="218"/>
      <c r="L600" s="218"/>
      <c r="M600" s="218"/>
      <c r="N600" s="218"/>
      <c r="O600" s="218"/>
      <c r="P600" s="218"/>
      <c r="Q600" s="218"/>
      <c r="R600" s="218"/>
      <c r="S600" s="218"/>
      <c r="T600" s="218"/>
      <c r="U600" s="218"/>
      <c r="V600" s="218"/>
      <c r="W600" s="218"/>
      <c r="X600" s="218"/>
      <c r="Y600" s="218"/>
      <c r="Z600" s="218"/>
      <c r="AA600" s="218"/>
    </row>
    <row r="601" spans="1:27" x14ac:dyDescent="0.25">
      <c r="A601" s="218"/>
      <c r="B601" s="218"/>
      <c r="C601" s="218"/>
      <c r="D601" s="218"/>
      <c r="E601" s="218"/>
      <c r="F601" s="218"/>
      <c r="G601" s="218"/>
      <c r="H601" s="218"/>
      <c r="I601" s="218"/>
      <c r="J601" s="218"/>
      <c r="K601" s="218"/>
      <c r="L601" s="218"/>
      <c r="M601" s="218"/>
      <c r="N601" s="218"/>
      <c r="O601" s="218"/>
      <c r="P601" s="218"/>
      <c r="Q601" s="218"/>
      <c r="R601" s="218"/>
      <c r="S601" s="218"/>
      <c r="T601" s="218"/>
      <c r="U601" s="218"/>
      <c r="V601" s="218"/>
      <c r="W601" s="218"/>
      <c r="X601" s="218"/>
      <c r="Y601" s="218"/>
      <c r="Z601" s="218"/>
      <c r="AA601" s="218"/>
    </row>
    <row r="602" spans="1:27" x14ac:dyDescent="0.25">
      <c r="A602" s="218"/>
      <c r="B602" s="218"/>
      <c r="C602" s="218"/>
      <c r="D602" s="218"/>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row>
    <row r="603" spans="1:27" x14ac:dyDescent="0.25">
      <c r="A603" s="218"/>
      <c r="B603" s="218"/>
      <c r="C603" s="218"/>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row>
    <row r="604" spans="1:27" x14ac:dyDescent="0.25">
      <c r="A604" s="218"/>
      <c r="B604" s="218"/>
      <c r="C604" s="218"/>
      <c r="D604" s="218"/>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row>
    <row r="605" spans="1:27" x14ac:dyDescent="0.25">
      <c r="A605" s="218"/>
      <c r="B605" s="218"/>
      <c r="C605" s="218"/>
      <c r="D605" s="218"/>
      <c r="E605" s="218"/>
      <c r="F605" s="218"/>
      <c r="G605" s="218"/>
      <c r="H605" s="218"/>
      <c r="I605" s="218"/>
      <c r="J605" s="218"/>
      <c r="K605" s="218"/>
      <c r="L605" s="218"/>
      <c r="M605" s="218"/>
      <c r="N605" s="218"/>
      <c r="O605" s="218"/>
      <c r="P605" s="218"/>
      <c r="Q605" s="218"/>
      <c r="R605" s="218"/>
      <c r="S605" s="218"/>
      <c r="T605" s="218"/>
      <c r="U605" s="218"/>
      <c r="V605" s="218"/>
      <c r="W605" s="218"/>
      <c r="X605" s="218"/>
      <c r="Y605" s="218"/>
      <c r="Z605" s="218"/>
      <c r="AA605" s="218"/>
    </row>
    <row r="606" spans="1:27" x14ac:dyDescent="0.25">
      <c r="A606" s="218"/>
      <c r="B606" s="218"/>
      <c r="C606" s="218"/>
      <c r="D606" s="218"/>
      <c r="E606" s="218"/>
      <c r="F606" s="218"/>
      <c r="G606" s="218"/>
      <c r="H606" s="218"/>
      <c r="I606" s="218"/>
      <c r="J606" s="218"/>
      <c r="K606" s="218"/>
      <c r="L606" s="218"/>
      <c r="M606" s="218"/>
      <c r="N606" s="218"/>
      <c r="O606" s="218"/>
      <c r="P606" s="218"/>
      <c r="Q606" s="218"/>
      <c r="R606" s="218"/>
      <c r="S606" s="218"/>
      <c r="T606" s="218"/>
      <c r="U606" s="218"/>
      <c r="V606" s="218"/>
      <c r="W606" s="218"/>
      <c r="X606" s="218"/>
      <c r="Y606" s="218"/>
      <c r="Z606" s="218"/>
      <c r="AA606" s="218"/>
    </row>
    <row r="607" spans="1:27" x14ac:dyDescent="0.25">
      <c r="A607" s="218"/>
      <c r="B607" s="218"/>
      <c r="C607" s="218"/>
      <c r="D607" s="218"/>
      <c r="E607" s="218"/>
      <c r="F607" s="218"/>
      <c r="G607" s="218"/>
      <c r="H607" s="218"/>
      <c r="I607" s="218"/>
      <c r="J607" s="218"/>
      <c r="K607" s="218"/>
      <c r="L607" s="218"/>
      <c r="M607" s="218"/>
      <c r="N607" s="218"/>
      <c r="O607" s="218"/>
      <c r="P607" s="218"/>
      <c r="Q607" s="218"/>
      <c r="R607" s="218"/>
      <c r="S607" s="218"/>
      <c r="T607" s="218"/>
      <c r="U607" s="218"/>
      <c r="V607" s="218"/>
      <c r="W607" s="218"/>
      <c r="X607" s="218"/>
      <c r="Y607" s="218"/>
      <c r="Z607" s="218"/>
      <c r="AA607" s="218"/>
    </row>
    <row r="608" spans="1:27" x14ac:dyDescent="0.25">
      <c r="A608" s="218"/>
      <c r="B608" s="218"/>
      <c r="C608" s="218"/>
      <c r="D608" s="218"/>
      <c r="E608" s="218"/>
      <c r="F608" s="218"/>
      <c r="G608" s="218"/>
      <c r="H608" s="218"/>
      <c r="I608" s="218"/>
      <c r="J608" s="218"/>
      <c r="K608" s="218"/>
      <c r="L608" s="218"/>
      <c r="M608" s="218"/>
      <c r="N608" s="218"/>
      <c r="O608" s="218"/>
      <c r="P608" s="218"/>
      <c r="Q608" s="218"/>
      <c r="R608" s="218"/>
      <c r="S608" s="218"/>
      <c r="T608" s="218"/>
      <c r="U608" s="218"/>
      <c r="V608" s="218"/>
      <c r="W608" s="218"/>
      <c r="X608" s="218"/>
      <c r="Y608" s="218"/>
      <c r="Z608" s="218"/>
      <c r="AA608" s="218"/>
    </row>
    <row r="609" spans="1:27" x14ac:dyDescent="0.25">
      <c r="A609" s="218"/>
      <c r="B609" s="218"/>
      <c r="C609" s="218"/>
      <c r="D609" s="218"/>
      <c r="E609" s="218"/>
      <c r="F609" s="218"/>
      <c r="G609" s="218"/>
      <c r="H609" s="218"/>
      <c r="I609" s="218"/>
      <c r="J609" s="218"/>
      <c r="K609" s="218"/>
      <c r="L609" s="218"/>
      <c r="M609" s="218"/>
      <c r="N609" s="218"/>
      <c r="O609" s="218"/>
      <c r="P609" s="218"/>
      <c r="Q609" s="218"/>
      <c r="R609" s="218"/>
      <c r="S609" s="218"/>
      <c r="T609" s="218"/>
      <c r="U609" s="218"/>
      <c r="V609" s="218"/>
      <c r="W609" s="218"/>
      <c r="X609" s="218"/>
      <c r="Y609" s="218"/>
      <c r="Z609" s="218"/>
      <c r="AA609" s="218"/>
    </row>
    <row r="610" spans="1:27" x14ac:dyDescent="0.25">
      <c r="A610" s="218"/>
      <c r="B610" s="218"/>
      <c r="C610" s="218"/>
      <c r="D610" s="218"/>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row>
    <row r="611" spans="1:27" x14ac:dyDescent="0.25">
      <c r="A611" s="218"/>
      <c r="B611" s="218"/>
      <c r="C611" s="218"/>
      <c r="D611" s="218"/>
      <c r="E611" s="218"/>
      <c r="F611" s="218"/>
      <c r="G611" s="218"/>
      <c r="H611" s="218"/>
      <c r="I611" s="218"/>
      <c r="J611" s="218"/>
      <c r="K611" s="218"/>
      <c r="L611" s="218"/>
      <c r="M611" s="218"/>
      <c r="N611" s="218"/>
      <c r="O611" s="218"/>
      <c r="P611" s="218"/>
      <c r="Q611" s="218"/>
      <c r="R611" s="218"/>
      <c r="S611" s="218"/>
      <c r="T611" s="218"/>
      <c r="U611" s="218"/>
      <c r="V611" s="218"/>
      <c r="W611" s="218"/>
      <c r="X611" s="218"/>
      <c r="Y611" s="218"/>
      <c r="Z611" s="218"/>
      <c r="AA611" s="218"/>
    </row>
    <row r="612" spans="1:27" x14ac:dyDescent="0.25">
      <c r="A612" s="218"/>
      <c r="B612" s="218"/>
      <c r="C612" s="218"/>
      <c r="D612" s="218"/>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row>
    <row r="613" spans="1:27" x14ac:dyDescent="0.25">
      <c r="A613" s="218"/>
      <c r="B613" s="218"/>
      <c r="C613" s="218"/>
      <c r="D613" s="218"/>
      <c r="E613" s="218"/>
      <c r="F613" s="218"/>
      <c r="G613" s="218"/>
      <c r="H613" s="218"/>
      <c r="I613" s="218"/>
      <c r="J613" s="218"/>
      <c r="K613" s="218"/>
      <c r="L613" s="218"/>
      <c r="M613" s="218"/>
      <c r="N613" s="218"/>
      <c r="O613" s="218"/>
      <c r="P613" s="218"/>
      <c r="Q613" s="218"/>
      <c r="R613" s="218"/>
      <c r="S613" s="218"/>
      <c r="T613" s="218"/>
      <c r="U613" s="218"/>
      <c r="V613" s="218"/>
      <c r="W613" s="218"/>
      <c r="X613" s="218"/>
      <c r="Y613" s="218"/>
      <c r="Z613" s="218"/>
      <c r="AA613" s="218"/>
    </row>
    <row r="614" spans="1:27" x14ac:dyDescent="0.25">
      <c r="A614" s="218"/>
      <c r="B614" s="218"/>
      <c r="C614" s="218"/>
      <c r="D614" s="218"/>
      <c r="E614" s="218"/>
      <c r="F614" s="218"/>
      <c r="G614" s="218"/>
      <c r="H614" s="218"/>
      <c r="I614" s="218"/>
      <c r="J614" s="218"/>
      <c r="K614" s="218"/>
      <c r="L614" s="218"/>
      <c r="M614" s="218"/>
      <c r="N614" s="218"/>
      <c r="O614" s="218"/>
      <c r="P614" s="218"/>
      <c r="Q614" s="218"/>
      <c r="R614" s="218"/>
      <c r="S614" s="218"/>
      <c r="T614" s="218"/>
      <c r="U614" s="218"/>
      <c r="V614" s="218"/>
      <c r="W614" s="218"/>
      <c r="X614" s="218"/>
      <c r="Y614" s="218"/>
      <c r="Z614" s="218"/>
      <c r="AA614" s="218"/>
    </row>
    <row r="615" spans="1:27" x14ac:dyDescent="0.25">
      <c r="A615" s="218"/>
      <c r="B615" s="218"/>
      <c r="C615" s="218"/>
      <c r="D615" s="218"/>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row>
    <row r="616" spans="1:27" x14ac:dyDescent="0.25">
      <c r="A616" s="218"/>
      <c r="B616" s="218"/>
      <c r="C616" s="218"/>
      <c r="D616" s="218"/>
      <c r="E616" s="218"/>
      <c r="F616" s="218"/>
      <c r="G616" s="218"/>
      <c r="H616" s="218"/>
      <c r="I616" s="218"/>
      <c r="J616" s="218"/>
      <c r="K616" s="218"/>
      <c r="L616" s="218"/>
      <c r="M616" s="218"/>
      <c r="N616" s="218"/>
      <c r="O616" s="218"/>
      <c r="P616" s="218"/>
      <c r="Q616" s="218"/>
      <c r="R616" s="218"/>
      <c r="S616" s="218"/>
      <c r="T616" s="218"/>
      <c r="U616" s="218"/>
      <c r="V616" s="218"/>
      <c r="W616" s="218"/>
      <c r="X616" s="218"/>
      <c r="Y616" s="218"/>
      <c r="Z616" s="218"/>
      <c r="AA616" s="218"/>
    </row>
    <row r="617" spans="1:27" x14ac:dyDescent="0.25">
      <c r="A617" s="218"/>
      <c r="B617" s="218"/>
      <c r="C617" s="218"/>
      <c r="D617" s="218"/>
      <c r="E617" s="218"/>
      <c r="F617" s="218"/>
      <c r="G617" s="218"/>
      <c r="H617" s="218"/>
      <c r="I617" s="218"/>
      <c r="J617" s="218"/>
      <c r="K617" s="218"/>
      <c r="L617" s="218"/>
      <c r="M617" s="218"/>
      <c r="N617" s="218"/>
      <c r="O617" s="218"/>
      <c r="P617" s="218"/>
      <c r="Q617" s="218"/>
      <c r="R617" s="218"/>
      <c r="S617" s="218"/>
      <c r="T617" s="218"/>
      <c r="U617" s="218"/>
      <c r="V617" s="218"/>
      <c r="W617" s="218"/>
      <c r="X617" s="218"/>
      <c r="Y617" s="218"/>
      <c r="Z617" s="218"/>
      <c r="AA617" s="218"/>
    </row>
    <row r="618" spans="1:27" x14ac:dyDescent="0.25">
      <c r="A618" s="218"/>
      <c r="B618" s="218"/>
      <c r="C618" s="218"/>
      <c r="D618" s="218"/>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row>
    <row r="619" spans="1:27" x14ac:dyDescent="0.25">
      <c r="A619" s="218"/>
      <c r="B619" s="218"/>
      <c r="C619" s="218"/>
      <c r="D619" s="218"/>
      <c r="E619" s="218"/>
      <c r="F619" s="218"/>
      <c r="G619" s="218"/>
      <c r="H619" s="218"/>
      <c r="I619" s="218"/>
      <c r="J619" s="218"/>
      <c r="K619" s="218"/>
      <c r="L619" s="218"/>
      <c r="M619" s="218"/>
      <c r="N619" s="218"/>
      <c r="O619" s="218"/>
      <c r="P619" s="218"/>
      <c r="Q619" s="218"/>
      <c r="R619" s="218"/>
      <c r="S619" s="218"/>
      <c r="T619" s="218"/>
      <c r="U619" s="218"/>
      <c r="V619" s="218"/>
      <c r="W619" s="218"/>
      <c r="X619" s="218"/>
      <c r="Y619" s="218"/>
      <c r="Z619" s="218"/>
      <c r="AA619" s="218"/>
    </row>
    <row r="620" spans="1:27" x14ac:dyDescent="0.25">
      <c r="A620" s="218"/>
      <c r="B620" s="218"/>
      <c r="C620" s="218"/>
      <c r="D620" s="218"/>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row>
    <row r="621" spans="1:27" x14ac:dyDescent="0.25">
      <c r="A621" s="218"/>
      <c r="B621" s="218"/>
      <c r="C621" s="218"/>
      <c r="D621" s="218"/>
      <c r="E621" s="218"/>
      <c r="F621" s="218"/>
      <c r="G621" s="218"/>
      <c r="H621" s="218"/>
      <c r="I621" s="218"/>
      <c r="J621" s="218"/>
      <c r="K621" s="218"/>
      <c r="L621" s="218"/>
      <c r="M621" s="218"/>
      <c r="N621" s="218"/>
      <c r="O621" s="218"/>
      <c r="P621" s="218"/>
      <c r="Q621" s="218"/>
      <c r="R621" s="218"/>
      <c r="S621" s="218"/>
      <c r="T621" s="218"/>
      <c r="U621" s="218"/>
      <c r="V621" s="218"/>
      <c r="W621" s="218"/>
      <c r="X621" s="218"/>
      <c r="Y621" s="218"/>
      <c r="Z621" s="218"/>
      <c r="AA621" s="218"/>
    </row>
    <row r="622" spans="1:27" x14ac:dyDescent="0.25">
      <c r="A622" s="218"/>
      <c r="B622" s="218"/>
      <c r="C622" s="218"/>
      <c r="D622" s="218"/>
      <c r="E622" s="218"/>
      <c r="F622" s="218"/>
      <c r="G622" s="218"/>
      <c r="H622" s="218"/>
      <c r="I622" s="218"/>
      <c r="J622" s="218"/>
      <c r="K622" s="218"/>
      <c r="L622" s="218"/>
      <c r="M622" s="218"/>
      <c r="N622" s="218"/>
      <c r="O622" s="218"/>
      <c r="P622" s="218"/>
      <c r="Q622" s="218"/>
      <c r="R622" s="218"/>
      <c r="S622" s="218"/>
      <c r="T622" s="218"/>
      <c r="U622" s="218"/>
      <c r="V622" s="218"/>
      <c r="W622" s="218"/>
      <c r="X622" s="218"/>
      <c r="Y622" s="218"/>
      <c r="Z622" s="218"/>
      <c r="AA622" s="218"/>
    </row>
    <row r="623" spans="1:27" x14ac:dyDescent="0.25">
      <c r="A623" s="218"/>
      <c r="B623" s="218"/>
      <c r="C623" s="218"/>
      <c r="D623" s="218"/>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row>
    <row r="624" spans="1:27" x14ac:dyDescent="0.25">
      <c r="A624" s="218"/>
      <c r="B624" s="218"/>
      <c r="C624" s="218"/>
      <c r="D624" s="218"/>
      <c r="E624" s="218"/>
      <c r="F624" s="218"/>
      <c r="G624" s="218"/>
      <c r="H624" s="218"/>
      <c r="I624" s="218"/>
      <c r="J624" s="218"/>
      <c r="K624" s="218"/>
      <c r="L624" s="218"/>
      <c r="M624" s="218"/>
      <c r="N624" s="218"/>
      <c r="O624" s="218"/>
      <c r="P624" s="218"/>
      <c r="Q624" s="218"/>
      <c r="R624" s="218"/>
      <c r="S624" s="218"/>
      <c r="T624" s="218"/>
      <c r="U624" s="218"/>
      <c r="V624" s="218"/>
      <c r="W624" s="218"/>
      <c r="X624" s="218"/>
      <c r="Y624" s="218"/>
      <c r="Z624" s="218"/>
      <c r="AA624" s="218"/>
    </row>
    <row r="625" spans="1:27" x14ac:dyDescent="0.25">
      <c r="A625" s="218"/>
      <c r="B625" s="218"/>
      <c r="C625" s="218"/>
      <c r="D625" s="218"/>
      <c r="E625" s="218"/>
      <c r="F625" s="218"/>
      <c r="G625" s="218"/>
      <c r="H625" s="218"/>
      <c r="I625" s="218"/>
      <c r="J625" s="218"/>
      <c r="K625" s="218"/>
      <c r="L625" s="218"/>
      <c r="M625" s="218"/>
      <c r="N625" s="218"/>
      <c r="O625" s="218"/>
      <c r="P625" s="218"/>
      <c r="Q625" s="218"/>
      <c r="R625" s="218"/>
      <c r="S625" s="218"/>
      <c r="T625" s="218"/>
      <c r="U625" s="218"/>
      <c r="V625" s="218"/>
      <c r="W625" s="218"/>
      <c r="X625" s="218"/>
      <c r="Y625" s="218"/>
      <c r="Z625" s="218"/>
      <c r="AA625" s="218"/>
    </row>
    <row r="626" spans="1:27" x14ac:dyDescent="0.25">
      <c r="A626" s="218"/>
      <c r="B626" s="218"/>
      <c r="C626" s="218"/>
      <c r="D626" s="218"/>
      <c r="E626" s="218"/>
      <c r="F626" s="218"/>
      <c r="G626" s="218"/>
      <c r="H626" s="218"/>
      <c r="I626" s="218"/>
      <c r="J626" s="218"/>
      <c r="K626" s="218"/>
      <c r="L626" s="218"/>
      <c r="M626" s="218"/>
      <c r="N626" s="218"/>
      <c r="O626" s="218"/>
      <c r="P626" s="218"/>
      <c r="Q626" s="218"/>
      <c r="R626" s="218"/>
      <c r="S626" s="218"/>
      <c r="T626" s="218"/>
      <c r="U626" s="218"/>
      <c r="V626" s="218"/>
      <c r="W626" s="218"/>
      <c r="X626" s="218"/>
      <c r="Y626" s="218"/>
      <c r="Z626" s="218"/>
      <c r="AA626" s="218"/>
    </row>
    <row r="627" spans="1:27" x14ac:dyDescent="0.25">
      <c r="A627" s="218"/>
      <c r="B627" s="218"/>
      <c r="C627" s="218"/>
      <c r="D627" s="218"/>
      <c r="E627" s="218"/>
      <c r="F627" s="218"/>
      <c r="G627" s="218"/>
      <c r="H627" s="218"/>
      <c r="I627" s="218"/>
      <c r="J627" s="218"/>
      <c r="K627" s="218"/>
      <c r="L627" s="218"/>
      <c r="M627" s="218"/>
      <c r="N627" s="218"/>
      <c r="O627" s="218"/>
      <c r="P627" s="218"/>
      <c r="Q627" s="218"/>
      <c r="R627" s="218"/>
      <c r="S627" s="218"/>
      <c r="T627" s="218"/>
      <c r="U627" s="218"/>
      <c r="V627" s="218"/>
      <c r="W627" s="218"/>
      <c r="X627" s="218"/>
      <c r="Y627" s="218"/>
      <c r="Z627" s="218"/>
      <c r="AA627" s="218"/>
    </row>
    <row r="628" spans="1:27" x14ac:dyDescent="0.25">
      <c r="A628" s="218"/>
      <c r="B628" s="218"/>
      <c r="C628" s="218"/>
      <c r="D628" s="218"/>
      <c r="E628" s="218"/>
      <c r="F628" s="218"/>
      <c r="G628" s="218"/>
      <c r="H628" s="218"/>
      <c r="I628" s="218"/>
      <c r="J628" s="218"/>
      <c r="K628" s="218"/>
      <c r="L628" s="218"/>
      <c r="M628" s="218"/>
      <c r="N628" s="218"/>
      <c r="O628" s="218"/>
      <c r="P628" s="218"/>
      <c r="Q628" s="218"/>
      <c r="R628" s="218"/>
      <c r="S628" s="218"/>
      <c r="T628" s="218"/>
      <c r="U628" s="218"/>
      <c r="V628" s="218"/>
      <c r="W628" s="218"/>
      <c r="X628" s="218"/>
      <c r="Y628" s="218"/>
      <c r="Z628" s="218"/>
      <c r="AA628" s="218"/>
    </row>
    <row r="629" spans="1:27" x14ac:dyDescent="0.25">
      <c r="A629" s="218"/>
      <c r="B629" s="218"/>
      <c r="C629" s="218"/>
      <c r="D629" s="218"/>
      <c r="E629" s="218"/>
      <c r="F629" s="218"/>
      <c r="G629" s="218"/>
      <c r="H629" s="218"/>
      <c r="I629" s="218"/>
      <c r="J629" s="218"/>
      <c r="K629" s="218"/>
      <c r="L629" s="218"/>
      <c r="M629" s="218"/>
      <c r="N629" s="218"/>
      <c r="O629" s="218"/>
      <c r="P629" s="218"/>
      <c r="Q629" s="218"/>
      <c r="R629" s="218"/>
      <c r="S629" s="218"/>
      <c r="T629" s="218"/>
      <c r="U629" s="218"/>
      <c r="V629" s="218"/>
      <c r="W629" s="218"/>
      <c r="X629" s="218"/>
      <c r="Y629" s="218"/>
      <c r="Z629" s="218"/>
      <c r="AA629" s="218"/>
    </row>
    <row r="630" spans="1:27" x14ac:dyDescent="0.25">
      <c r="A630" s="218"/>
      <c r="B630" s="218"/>
      <c r="C630" s="218"/>
      <c r="D630" s="218"/>
      <c r="E630" s="218"/>
      <c r="F630" s="218"/>
      <c r="G630" s="218"/>
      <c r="H630" s="218"/>
      <c r="I630" s="218"/>
      <c r="J630" s="218"/>
      <c r="K630" s="218"/>
      <c r="L630" s="218"/>
      <c r="M630" s="218"/>
      <c r="N630" s="218"/>
      <c r="O630" s="218"/>
      <c r="P630" s="218"/>
      <c r="Q630" s="218"/>
      <c r="R630" s="218"/>
      <c r="S630" s="218"/>
      <c r="T630" s="218"/>
      <c r="U630" s="218"/>
      <c r="V630" s="218"/>
      <c r="W630" s="218"/>
      <c r="X630" s="218"/>
      <c r="Y630" s="218"/>
      <c r="Z630" s="218"/>
      <c r="AA630" s="218"/>
    </row>
    <row r="631" spans="1:27" x14ac:dyDescent="0.25">
      <c r="A631" s="218"/>
      <c r="B631" s="218"/>
      <c r="C631" s="218"/>
      <c r="D631" s="218"/>
      <c r="E631" s="218"/>
      <c r="F631" s="218"/>
      <c r="G631" s="218"/>
      <c r="H631" s="218"/>
      <c r="I631" s="218"/>
      <c r="J631" s="218"/>
      <c r="K631" s="218"/>
      <c r="L631" s="218"/>
      <c r="M631" s="218"/>
      <c r="N631" s="218"/>
      <c r="O631" s="218"/>
      <c r="P631" s="218"/>
      <c r="Q631" s="218"/>
      <c r="R631" s="218"/>
      <c r="S631" s="218"/>
      <c r="T631" s="218"/>
      <c r="U631" s="218"/>
      <c r="V631" s="218"/>
      <c r="W631" s="218"/>
      <c r="X631" s="218"/>
      <c r="Y631" s="218"/>
      <c r="Z631" s="218"/>
      <c r="AA631" s="218"/>
    </row>
    <row r="632" spans="1:27" x14ac:dyDescent="0.25">
      <c r="A632" s="218"/>
      <c r="B632" s="218"/>
      <c r="C632" s="218"/>
      <c r="D632" s="218"/>
      <c r="E632" s="218"/>
      <c r="F632" s="218"/>
      <c r="G632" s="218"/>
      <c r="H632" s="218"/>
      <c r="I632" s="218"/>
      <c r="J632" s="218"/>
      <c r="K632" s="218"/>
      <c r="L632" s="218"/>
      <c r="M632" s="218"/>
      <c r="N632" s="218"/>
      <c r="O632" s="218"/>
      <c r="P632" s="218"/>
      <c r="Q632" s="218"/>
      <c r="R632" s="218"/>
      <c r="S632" s="218"/>
      <c r="T632" s="218"/>
      <c r="U632" s="218"/>
      <c r="V632" s="218"/>
      <c r="W632" s="218"/>
      <c r="X632" s="218"/>
      <c r="Y632" s="218"/>
      <c r="Z632" s="218"/>
      <c r="AA632" s="218"/>
    </row>
    <row r="633" spans="1:27" x14ac:dyDescent="0.25">
      <c r="A633" s="218"/>
      <c r="B633" s="218"/>
      <c r="C633" s="218"/>
      <c r="D633" s="218"/>
      <c r="E633" s="218"/>
      <c r="F633" s="218"/>
      <c r="G633" s="218"/>
      <c r="H633" s="218"/>
      <c r="I633" s="218"/>
      <c r="J633" s="218"/>
      <c r="K633" s="218"/>
      <c r="L633" s="218"/>
      <c r="M633" s="218"/>
      <c r="N633" s="218"/>
      <c r="O633" s="218"/>
      <c r="P633" s="218"/>
      <c r="Q633" s="218"/>
      <c r="R633" s="218"/>
      <c r="S633" s="218"/>
      <c r="T633" s="218"/>
      <c r="U633" s="218"/>
      <c r="V633" s="218"/>
      <c r="W633" s="218"/>
      <c r="X633" s="218"/>
      <c r="Y633" s="218"/>
      <c r="Z633" s="218"/>
      <c r="AA633" s="218"/>
    </row>
    <row r="634" spans="1:27" x14ac:dyDescent="0.25">
      <c r="A634" s="218"/>
      <c r="B634" s="218"/>
      <c r="C634" s="218"/>
      <c r="D634" s="218"/>
      <c r="E634" s="218"/>
      <c r="F634" s="218"/>
      <c r="G634" s="218"/>
      <c r="H634" s="218"/>
      <c r="I634" s="218"/>
      <c r="J634" s="218"/>
      <c r="K634" s="218"/>
      <c r="L634" s="218"/>
      <c r="M634" s="218"/>
      <c r="N634" s="218"/>
      <c r="O634" s="218"/>
      <c r="P634" s="218"/>
      <c r="Q634" s="218"/>
      <c r="R634" s="218"/>
      <c r="S634" s="218"/>
      <c r="T634" s="218"/>
      <c r="U634" s="218"/>
      <c r="V634" s="218"/>
      <c r="W634" s="218"/>
      <c r="X634" s="218"/>
      <c r="Y634" s="218"/>
      <c r="Z634" s="218"/>
      <c r="AA634" s="218"/>
    </row>
    <row r="635" spans="1:27" x14ac:dyDescent="0.25">
      <c r="A635" s="218"/>
      <c r="B635" s="218"/>
      <c r="C635" s="218"/>
      <c r="D635" s="218"/>
      <c r="E635" s="218"/>
      <c r="F635" s="218"/>
      <c r="G635" s="218"/>
      <c r="H635" s="218"/>
      <c r="I635" s="218"/>
      <c r="J635" s="218"/>
      <c r="K635" s="218"/>
      <c r="L635" s="218"/>
      <c r="M635" s="218"/>
      <c r="N635" s="218"/>
      <c r="O635" s="218"/>
      <c r="P635" s="218"/>
      <c r="Q635" s="218"/>
      <c r="R635" s="218"/>
      <c r="S635" s="218"/>
      <c r="T635" s="218"/>
      <c r="U635" s="218"/>
      <c r="V635" s="218"/>
      <c r="W635" s="218"/>
      <c r="X635" s="218"/>
      <c r="Y635" s="218"/>
      <c r="Z635" s="218"/>
      <c r="AA635" s="218"/>
    </row>
    <row r="636" spans="1:27" x14ac:dyDescent="0.25">
      <c r="A636" s="218"/>
      <c r="B636" s="218"/>
      <c r="C636" s="218"/>
      <c r="D636" s="218"/>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row>
    <row r="637" spans="1:27" x14ac:dyDescent="0.25">
      <c r="A637" s="218"/>
      <c r="B637" s="218"/>
      <c r="C637" s="218"/>
      <c r="D637" s="218"/>
      <c r="E637" s="218"/>
      <c r="F637" s="218"/>
      <c r="G637" s="218"/>
      <c r="H637" s="218"/>
      <c r="I637" s="218"/>
      <c r="J637" s="218"/>
      <c r="K637" s="218"/>
      <c r="L637" s="218"/>
      <c r="M637" s="218"/>
      <c r="N637" s="218"/>
      <c r="O637" s="218"/>
      <c r="P637" s="218"/>
      <c r="Q637" s="218"/>
      <c r="R637" s="218"/>
      <c r="S637" s="218"/>
      <c r="T637" s="218"/>
      <c r="U637" s="218"/>
      <c r="V637" s="218"/>
      <c r="W637" s="218"/>
      <c r="X637" s="218"/>
      <c r="Y637" s="218"/>
      <c r="Z637" s="218"/>
      <c r="AA637" s="218"/>
    </row>
    <row r="638" spans="1:27" x14ac:dyDescent="0.25">
      <c r="A638" s="218"/>
      <c r="B638" s="218"/>
      <c r="C638" s="218"/>
      <c r="D638" s="218"/>
      <c r="E638" s="218"/>
      <c r="F638" s="218"/>
      <c r="G638" s="218"/>
      <c r="H638" s="218"/>
      <c r="I638" s="218"/>
      <c r="J638" s="218"/>
      <c r="K638" s="218"/>
      <c r="L638" s="218"/>
      <c r="M638" s="218"/>
      <c r="N638" s="218"/>
      <c r="O638" s="218"/>
      <c r="P638" s="218"/>
      <c r="Q638" s="218"/>
      <c r="R638" s="218"/>
      <c r="S638" s="218"/>
      <c r="T638" s="218"/>
      <c r="U638" s="218"/>
      <c r="V638" s="218"/>
      <c r="W638" s="218"/>
      <c r="X638" s="218"/>
      <c r="Y638" s="218"/>
      <c r="Z638" s="218"/>
      <c r="AA638" s="218"/>
    </row>
    <row r="639" spans="1:27" x14ac:dyDescent="0.25">
      <c r="A639" s="218"/>
      <c r="B639" s="218"/>
      <c r="C639" s="218"/>
      <c r="D639" s="218"/>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row>
    <row r="640" spans="1:27" x14ac:dyDescent="0.25">
      <c r="A640" s="218"/>
      <c r="B640" s="218"/>
      <c r="C640" s="218"/>
      <c r="D640" s="218"/>
      <c r="E640" s="218"/>
      <c r="F640" s="218"/>
      <c r="G640" s="218"/>
      <c r="H640" s="218"/>
      <c r="I640" s="218"/>
      <c r="J640" s="218"/>
      <c r="K640" s="218"/>
      <c r="L640" s="218"/>
      <c r="M640" s="218"/>
      <c r="N640" s="218"/>
      <c r="O640" s="218"/>
      <c r="P640" s="218"/>
      <c r="Q640" s="218"/>
      <c r="R640" s="218"/>
      <c r="S640" s="218"/>
      <c r="T640" s="218"/>
      <c r="U640" s="218"/>
      <c r="V640" s="218"/>
      <c r="W640" s="218"/>
      <c r="X640" s="218"/>
      <c r="Y640" s="218"/>
      <c r="Z640" s="218"/>
      <c r="AA640" s="218"/>
    </row>
    <row r="641" spans="1:27" x14ac:dyDescent="0.25">
      <c r="A641" s="218"/>
      <c r="B641" s="218"/>
      <c r="C641" s="218"/>
      <c r="D641" s="218"/>
      <c r="E641" s="218"/>
      <c r="F641" s="218"/>
      <c r="G641" s="218"/>
      <c r="H641" s="218"/>
      <c r="I641" s="218"/>
      <c r="J641" s="218"/>
      <c r="K641" s="218"/>
      <c r="L641" s="218"/>
      <c r="M641" s="218"/>
      <c r="N641" s="218"/>
      <c r="O641" s="218"/>
      <c r="P641" s="218"/>
      <c r="Q641" s="218"/>
      <c r="R641" s="218"/>
      <c r="S641" s="218"/>
      <c r="T641" s="218"/>
      <c r="U641" s="218"/>
      <c r="V641" s="218"/>
      <c r="W641" s="218"/>
      <c r="X641" s="218"/>
      <c r="Y641" s="218"/>
      <c r="Z641" s="218"/>
      <c r="AA641" s="218"/>
    </row>
    <row r="642" spans="1:27" x14ac:dyDescent="0.25">
      <c r="A642" s="218"/>
      <c r="B642" s="218"/>
      <c r="C642" s="218"/>
      <c r="D642" s="218"/>
      <c r="E642" s="218"/>
      <c r="F642" s="218"/>
      <c r="G642" s="218"/>
      <c r="H642" s="218"/>
      <c r="I642" s="218"/>
      <c r="J642" s="218"/>
      <c r="K642" s="218"/>
      <c r="L642" s="218"/>
      <c r="M642" s="218"/>
      <c r="N642" s="218"/>
      <c r="O642" s="218"/>
      <c r="P642" s="218"/>
      <c r="Q642" s="218"/>
      <c r="R642" s="218"/>
      <c r="S642" s="218"/>
      <c r="T642" s="218"/>
      <c r="U642" s="218"/>
      <c r="V642" s="218"/>
      <c r="W642" s="218"/>
      <c r="X642" s="218"/>
      <c r="Y642" s="218"/>
      <c r="Z642" s="218"/>
      <c r="AA642" s="218"/>
    </row>
    <row r="643" spans="1:27" x14ac:dyDescent="0.25">
      <c r="A643" s="218"/>
      <c r="B643" s="218"/>
      <c r="C643" s="218"/>
      <c r="D643" s="218"/>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row>
    <row r="644" spans="1:27" x14ac:dyDescent="0.25">
      <c r="A644" s="218"/>
      <c r="B644" s="218"/>
      <c r="C644" s="218"/>
      <c r="D644" s="218"/>
      <c r="E644" s="218"/>
      <c r="F644" s="218"/>
      <c r="G644" s="218"/>
      <c r="H644" s="218"/>
      <c r="I644" s="218"/>
      <c r="J644" s="218"/>
      <c r="K644" s="218"/>
      <c r="L644" s="218"/>
      <c r="M644" s="218"/>
      <c r="N644" s="218"/>
      <c r="O644" s="218"/>
      <c r="P644" s="218"/>
      <c r="Q644" s="218"/>
      <c r="R644" s="218"/>
      <c r="S644" s="218"/>
      <c r="T644" s="218"/>
      <c r="U644" s="218"/>
      <c r="V644" s="218"/>
      <c r="W644" s="218"/>
      <c r="X644" s="218"/>
      <c r="Y644" s="218"/>
      <c r="Z644" s="218"/>
      <c r="AA644" s="218"/>
    </row>
    <row r="645" spans="1:27" x14ac:dyDescent="0.25">
      <c r="A645" s="218"/>
      <c r="B645" s="218"/>
      <c r="C645" s="218"/>
      <c r="D645" s="218"/>
      <c r="E645" s="218"/>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row>
    <row r="646" spans="1:27" x14ac:dyDescent="0.25">
      <c r="A646" s="218"/>
      <c r="B646" s="218"/>
      <c r="C646" s="218"/>
      <c r="D646" s="218"/>
      <c r="E646" s="218"/>
      <c r="F646" s="218"/>
      <c r="G646" s="218"/>
      <c r="H646" s="218"/>
      <c r="I646" s="218"/>
      <c r="J646" s="218"/>
      <c r="K646" s="218"/>
      <c r="L646" s="218"/>
      <c r="M646" s="218"/>
      <c r="N646" s="218"/>
      <c r="O646" s="218"/>
      <c r="P646" s="218"/>
      <c r="Q646" s="218"/>
      <c r="R646" s="218"/>
      <c r="S646" s="218"/>
      <c r="T646" s="218"/>
      <c r="U646" s="218"/>
      <c r="V646" s="218"/>
      <c r="W646" s="218"/>
      <c r="X646" s="218"/>
      <c r="Y646" s="218"/>
      <c r="Z646" s="218"/>
      <c r="AA646" s="218"/>
    </row>
    <row r="647" spans="1:27" x14ac:dyDescent="0.25">
      <c r="A647" s="218"/>
      <c r="B647" s="218"/>
      <c r="C647" s="218"/>
      <c r="D647" s="218"/>
      <c r="E647" s="218"/>
      <c r="F647" s="218"/>
      <c r="G647" s="218"/>
      <c r="H647" s="218"/>
      <c r="I647" s="218"/>
      <c r="J647" s="218"/>
      <c r="K647" s="218"/>
      <c r="L647" s="218"/>
      <c r="M647" s="218"/>
      <c r="N647" s="218"/>
      <c r="O647" s="218"/>
      <c r="P647" s="218"/>
      <c r="Q647" s="218"/>
      <c r="R647" s="218"/>
      <c r="S647" s="218"/>
      <c r="T647" s="218"/>
      <c r="U647" s="218"/>
      <c r="V647" s="218"/>
      <c r="W647" s="218"/>
      <c r="X647" s="218"/>
      <c r="Y647" s="218"/>
      <c r="Z647" s="218"/>
      <c r="AA647" s="218"/>
    </row>
    <row r="648" spans="1:27" x14ac:dyDescent="0.25">
      <c r="A648" s="218"/>
      <c r="B648" s="218"/>
      <c r="C648" s="218"/>
      <c r="D648" s="218"/>
      <c r="E648" s="218"/>
      <c r="F648" s="218"/>
      <c r="G648" s="218"/>
      <c r="H648" s="218"/>
      <c r="I648" s="218"/>
      <c r="J648" s="218"/>
      <c r="K648" s="218"/>
      <c r="L648" s="218"/>
      <c r="M648" s="218"/>
      <c r="N648" s="218"/>
      <c r="O648" s="218"/>
      <c r="P648" s="218"/>
      <c r="Q648" s="218"/>
      <c r="R648" s="218"/>
      <c r="S648" s="218"/>
      <c r="T648" s="218"/>
      <c r="U648" s="218"/>
      <c r="V648" s="218"/>
      <c r="W648" s="218"/>
      <c r="X648" s="218"/>
      <c r="Y648" s="218"/>
      <c r="Z648" s="218"/>
      <c r="AA648" s="218"/>
    </row>
    <row r="649" spans="1:27" x14ac:dyDescent="0.25">
      <c r="A649" s="218"/>
      <c r="B649" s="218"/>
      <c r="C649" s="218"/>
      <c r="D649" s="218"/>
      <c r="E649" s="218"/>
      <c r="F649" s="218"/>
      <c r="G649" s="218"/>
      <c r="H649" s="218"/>
      <c r="I649" s="218"/>
      <c r="J649" s="218"/>
      <c r="K649" s="218"/>
      <c r="L649" s="218"/>
      <c r="M649" s="218"/>
      <c r="N649" s="218"/>
      <c r="O649" s="218"/>
      <c r="P649" s="218"/>
      <c r="Q649" s="218"/>
      <c r="R649" s="218"/>
      <c r="S649" s="218"/>
      <c r="T649" s="218"/>
      <c r="U649" s="218"/>
      <c r="V649" s="218"/>
      <c r="W649" s="218"/>
      <c r="X649" s="218"/>
      <c r="Y649" s="218"/>
      <c r="Z649" s="218"/>
      <c r="AA649" s="218"/>
    </row>
    <row r="650" spans="1:27" x14ac:dyDescent="0.25">
      <c r="A650" s="218"/>
      <c r="B650" s="218"/>
      <c r="C650" s="218"/>
      <c r="D650" s="218"/>
      <c r="E650" s="218"/>
      <c r="F650" s="218"/>
      <c r="G650" s="218"/>
      <c r="H650" s="218"/>
      <c r="I650" s="218"/>
      <c r="J650" s="218"/>
      <c r="K650" s="218"/>
      <c r="L650" s="218"/>
      <c r="M650" s="218"/>
      <c r="N650" s="218"/>
      <c r="O650" s="218"/>
      <c r="P650" s="218"/>
      <c r="Q650" s="218"/>
      <c r="R650" s="218"/>
      <c r="S650" s="218"/>
      <c r="T650" s="218"/>
      <c r="U650" s="218"/>
      <c r="V650" s="218"/>
      <c r="W650" s="218"/>
      <c r="X650" s="218"/>
      <c r="Y650" s="218"/>
      <c r="Z650" s="218"/>
      <c r="AA650" s="218"/>
    </row>
    <row r="651" spans="1:27" x14ac:dyDescent="0.25">
      <c r="A651" s="218"/>
      <c r="B651" s="218"/>
      <c r="C651" s="218"/>
      <c r="D651" s="218"/>
      <c r="E651" s="218"/>
      <c r="F651" s="218"/>
      <c r="G651" s="218"/>
      <c r="H651" s="218"/>
      <c r="I651" s="218"/>
      <c r="J651" s="218"/>
      <c r="K651" s="218"/>
      <c r="L651" s="218"/>
      <c r="M651" s="218"/>
      <c r="N651" s="218"/>
      <c r="O651" s="218"/>
      <c r="P651" s="218"/>
      <c r="Q651" s="218"/>
      <c r="R651" s="218"/>
      <c r="S651" s="218"/>
      <c r="T651" s="218"/>
      <c r="U651" s="218"/>
      <c r="V651" s="218"/>
      <c r="W651" s="218"/>
      <c r="X651" s="218"/>
      <c r="Y651" s="218"/>
      <c r="Z651" s="218"/>
      <c r="AA651" s="218"/>
    </row>
    <row r="652" spans="1:27" x14ac:dyDescent="0.25">
      <c r="A652" s="218"/>
      <c r="B652" s="218"/>
      <c r="C652" s="218"/>
      <c r="D652" s="218"/>
      <c r="E652" s="218"/>
      <c r="F652" s="218"/>
      <c r="G652" s="218"/>
      <c r="H652" s="218"/>
      <c r="I652" s="218"/>
      <c r="J652" s="218"/>
      <c r="K652" s="218"/>
      <c r="L652" s="218"/>
      <c r="M652" s="218"/>
      <c r="N652" s="218"/>
      <c r="O652" s="218"/>
      <c r="P652" s="218"/>
      <c r="Q652" s="218"/>
      <c r="R652" s="218"/>
      <c r="S652" s="218"/>
      <c r="T652" s="218"/>
      <c r="U652" s="218"/>
      <c r="V652" s="218"/>
      <c r="W652" s="218"/>
      <c r="X652" s="218"/>
      <c r="Y652" s="218"/>
      <c r="Z652" s="218"/>
      <c r="AA652" s="218"/>
    </row>
    <row r="653" spans="1:27" x14ac:dyDescent="0.25">
      <c r="A653" s="218"/>
      <c r="B653" s="218"/>
      <c r="C653" s="218"/>
      <c r="D653" s="218"/>
      <c r="E653" s="218"/>
      <c r="F653" s="218"/>
      <c r="G653" s="218"/>
      <c r="H653" s="218"/>
      <c r="I653" s="218"/>
      <c r="J653" s="218"/>
      <c r="K653" s="218"/>
      <c r="L653" s="218"/>
      <c r="M653" s="218"/>
      <c r="N653" s="218"/>
      <c r="O653" s="218"/>
      <c r="P653" s="218"/>
      <c r="Q653" s="218"/>
      <c r="R653" s="218"/>
      <c r="S653" s="218"/>
      <c r="T653" s="218"/>
      <c r="U653" s="218"/>
      <c r="V653" s="218"/>
      <c r="W653" s="218"/>
      <c r="X653" s="218"/>
      <c r="Y653" s="218"/>
      <c r="Z653" s="218"/>
      <c r="AA653" s="218"/>
    </row>
    <row r="654" spans="1:27" x14ac:dyDescent="0.25">
      <c r="A654" s="218"/>
      <c r="B654" s="218"/>
      <c r="C654" s="218"/>
      <c r="D654" s="218"/>
      <c r="E654" s="218"/>
      <c r="F654" s="218"/>
      <c r="G654" s="218"/>
      <c r="H654" s="218"/>
      <c r="I654" s="218"/>
      <c r="J654" s="218"/>
      <c r="K654" s="218"/>
      <c r="L654" s="218"/>
      <c r="M654" s="218"/>
      <c r="N654" s="218"/>
      <c r="O654" s="218"/>
      <c r="P654" s="218"/>
      <c r="Q654" s="218"/>
      <c r="R654" s="218"/>
      <c r="S654" s="218"/>
      <c r="T654" s="218"/>
      <c r="U654" s="218"/>
      <c r="V654" s="218"/>
      <c r="W654" s="218"/>
      <c r="X654" s="218"/>
      <c r="Y654" s="218"/>
      <c r="Z654" s="218"/>
      <c r="AA654" s="218"/>
    </row>
    <row r="655" spans="1:27" x14ac:dyDescent="0.25">
      <c r="A655" s="218"/>
      <c r="B655" s="218"/>
      <c r="C655" s="218"/>
      <c r="D655" s="218"/>
      <c r="E655" s="218"/>
      <c r="F655" s="218"/>
      <c r="G655" s="218"/>
      <c r="H655" s="218"/>
      <c r="I655" s="218"/>
      <c r="J655" s="218"/>
      <c r="K655" s="218"/>
      <c r="L655" s="218"/>
      <c r="M655" s="218"/>
      <c r="N655" s="218"/>
      <c r="O655" s="218"/>
      <c r="P655" s="218"/>
      <c r="Q655" s="218"/>
      <c r="R655" s="218"/>
      <c r="S655" s="218"/>
      <c r="T655" s="218"/>
      <c r="U655" s="218"/>
      <c r="V655" s="218"/>
      <c r="W655" s="218"/>
      <c r="X655" s="218"/>
      <c r="Y655" s="218"/>
      <c r="Z655" s="218"/>
      <c r="AA655" s="218"/>
    </row>
    <row r="656" spans="1:27" x14ac:dyDescent="0.25">
      <c r="A656" s="218"/>
      <c r="B656" s="218"/>
      <c r="C656" s="218"/>
      <c r="D656" s="218"/>
      <c r="E656" s="218"/>
      <c r="F656" s="218"/>
      <c r="G656" s="218"/>
      <c r="H656" s="218"/>
      <c r="I656" s="218"/>
      <c r="J656" s="218"/>
      <c r="K656" s="218"/>
      <c r="L656" s="218"/>
      <c r="M656" s="218"/>
      <c r="N656" s="218"/>
      <c r="O656" s="218"/>
      <c r="P656" s="218"/>
      <c r="Q656" s="218"/>
      <c r="R656" s="218"/>
      <c r="S656" s="218"/>
      <c r="T656" s="218"/>
      <c r="U656" s="218"/>
      <c r="V656" s="218"/>
      <c r="W656" s="218"/>
      <c r="X656" s="218"/>
      <c r="Y656" s="218"/>
      <c r="Z656" s="218"/>
      <c r="AA656" s="218"/>
    </row>
    <row r="657" spans="1:27" x14ac:dyDescent="0.25">
      <c r="A657" s="218"/>
      <c r="B657" s="218"/>
      <c r="C657" s="218"/>
      <c r="D657" s="218"/>
      <c r="E657" s="218"/>
      <c r="F657" s="218"/>
      <c r="G657" s="218"/>
      <c r="H657" s="218"/>
      <c r="I657" s="218"/>
      <c r="J657" s="218"/>
      <c r="K657" s="218"/>
      <c r="L657" s="218"/>
      <c r="M657" s="218"/>
      <c r="N657" s="218"/>
      <c r="O657" s="218"/>
      <c r="P657" s="218"/>
      <c r="Q657" s="218"/>
      <c r="R657" s="218"/>
      <c r="S657" s="218"/>
      <c r="T657" s="218"/>
      <c r="U657" s="218"/>
      <c r="V657" s="218"/>
      <c r="W657" s="218"/>
      <c r="X657" s="218"/>
      <c r="Y657" s="218"/>
      <c r="Z657" s="218"/>
      <c r="AA657" s="218"/>
    </row>
    <row r="658" spans="1:27" x14ac:dyDescent="0.25">
      <c r="A658" s="218"/>
      <c r="B658" s="218"/>
      <c r="C658" s="218"/>
      <c r="D658" s="218"/>
      <c r="E658" s="218"/>
      <c r="F658" s="218"/>
      <c r="G658" s="218"/>
      <c r="H658" s="218"/>
      <c r="I658" s="218"/>
      <c r="J658" s="218"/>
      <c r="K658" s="218"/>
      <c r="L658" s="218"/>
      <c r="M658" s="218"/>
      <c r="N658" s="218"/>
      <c r="O658" s="218"/>
      <c r="P658" s="218"/>
      <c r="Q658" s="218"/>
      <c r="R658" s="218"/>
      <c r="S658" s="218"/>
      <c r="T658" s="218"/>
      <c r="U658" s="218"/>
      <c r="V658" s="218"/>
      <c r="W658" s="218"/>
      <c r="X658" s="218"/>
      <c r="Y658" s="218"/>
      <c r="Z658" s="218"/>
      <c r="AA658" s="218"/>
    </row>
    <row r="659" spans="1:27" x14ac:dyDescent="0.25">
      <c r="A659" s="218"/>
      <c r="B659" s="218"/>
      <c r="C659" s="218"/>
      <c r="D659" s="218"/>
      <c r="E659" s="218"/>
      <c r="F659" s="218"/>
      <c r="G659" s="218"/>
      <c r="H659" s="218"/>
      <c r="I659" s="218"/>
      <c r="J659" s="218"/>
      <c r="K659" s="218"/>
      <c r="L659" s="218"/>
      <c r="M659" s="218"/>
      <c r="N659" s="218"/>
      <c r="O659" s="218"/>
      <c r="P659" s="218"/>
      <c r="Q659" s="218"/>
      <c r="R659" s="218"/>
      <c r="S659" s="218"/>
      <c r="T659" s="218"/>
      <c r="U659" s="218"/>
      <c r="V659" s="218"/>
      <c r="W659" s="218"/>
      <c r="X659" s="218"/>
      <c r="Y659" s="218"/>
      <c r="Z659" s="218"/>
      <c r="AA659" s="218"/>
    </row>
    <row r="660" spans="1:27" x14ac:dyDescent="0.25">
      <c r="A660" s="218"/>
      <c r="B660" s="218"/>
      <c r="C660" s="218"/>
      <c r="D660" s="218"/>
      <c r="E660" s="218"/>
      <c r="F660" s="218"/>
      <c r="G660" s="218"/>
      <c r="H660" s="218"/>
      <c r="I660" s="218"/>
      <c r="J660" s="218"/>
      <c r="K660" s="218"/>
      <c r="L660" s="218"/>
      <c r="M660" s="218"/>
      <c r="N660" s="218"/>
      <c r="O660" s="218"/>
      <c r="P660" s="218"/>
      <c r="Q660" s="218"/>
      <c r="R660" s="218"/>
      <c r="S660" s="218"/>
      <c r="T660" s="218"/>
      <c r="U660" s="218"/>
      <c r="V660" s="218"/>
      <c r="W660" s="218"/>
      <c r="X660" s="218"/>
      <c r="Y660" s="218"/>
      <c r="Z660" s="218"/>
      <c r="AA660" s="218"/>
    </row>
    <row r="661" spans="1:27" x14ac:dyDescent="0.25">
      <c r="A661" s="218"/>
      <c r="B661" s="218"/>
      <c r="C661" s="218"/>
      <c r="D661" s="218"/>
      <c r="E661" s="218"/>
      <c r="F661" s="218"/>
      <c r="G661" s="218"/>
      <c r="H661" s="218"/>
      <c r="I661" s="218"/>
      <c r="J661" s="218"/>
      <c r="K661" s="218"/>
      <c r="L661" s="218"/>
      <c r="M661" s="218"/>
      <c r="N661" s="218"/>
      <c r="O661" s="218"/>
      <c r="P661" s="218"/>
      <c r="Q661" s="218"/>
      <c r="R661" s="218"/>
      <c r="S661" s="218"/>
      <c r="T661" s="218"/>
      <c r="U661" s="218"/>
      <c r="V661" s="218"/>
      <c r="W661" s="218"/>
      <c r="X661" s="218"/>
      <c r="Y661" s="218"/>
      <c r="Z661" s="218"/>
      <c r="AA661" s="218"/>
    </row>
    <row r="662" spans="1:27" x14ac:dyDescent="0.25">
      <c r="A662" s="218"/>
      <c r="B662" s="218"/>
      <c r="C662" s="218"/>
      <c r="D662" s="218"/>
      <c r="E662" s="218"/>
      <c r="F662" s="218"/>
      <c r="G662" s="218"/>
      <c r="H662" s="218"/>
      <c r="I662" s="218"/>
      <c r="J662" s="218"/>
      <c r="K662" s="218"/>
      <c r="L662" s="218"/>
      <c r="M662" s="218"/>
      <c r="N662" s="218"/>
      <c r="O662" s="218"/>
      <c r="P662" s="218"/>
      <c r="Q662" s="218"/>
      <c r="R662" s="218"/>
      <c r="S662" s="218"/>
      <c r="T662" s="218"/>
      <c r="U662" s="218"/>
      <c r="V662" s="218"/>
      <c r="W662" s="218"/>
      <c r="X662" s="218"/>
      <c r="Y662" s="218"/>
      <c r="Z662" s="218"/>
      <c r="AA662" s="218"/>
    </row>
    <row r="663" spans="1:27" x14ac:dyDescent="0.25">
      <c r="A663" s="218"/>
      <c r="B663" s="218"/>
      <c r="C663" s="218"/>
      <c r="D663" s="218"/>
      <c r="E663" s="218"/>
      <c r="F663" s="218"/>
      <c r="G663" s="218"/>
      <c r="H663" s="218"/>
      <c r="I663" s="218"/>
      <c r="J663" s="218"/>
      <c r="K663" s="218"/>
      <c r="L663" s="218"/>
      <c r="M663" s="218"/>
      <c r="N663" s="218"/>
      <c r="O663" s="218"/>
      <c r="P663" s="218"/>
      <c r="Q663" s="218"/>
      <c r="R663" s="218"/>
      <c r="S663" s="218"/>
      <c r="T663" s="218"/>
      <c r="U663" s="218"/>
      <c r="V663" s="218"/>
      <c r="W663" s="218"/>
      <c r="X663" s="218"/>
      <c r="Y663" s="218"/>
      <c r="Z663" s="218"/>
      <c r="AA663" s="218"/>
    </row>
    <row r="664" spans="1:27" x14ac:dyDescent="0.25">
      <c r="A664" s="218"/>
      <c r="B664" s="218"/>
      <c r="C664" s="218"/>
      <c r="D664" s="218"/>
      <c r="E664" s="218"/>
      <c r="F664" s="218"/>
      <c r="G664" s="218"/>
      <c r="H664" s="218"/>
      <c r="I664" s="218"/>
      <c r="J664" s="218"/>
      <c r="K664" s="218"/>
      <c r="L664" s="218"/>
      <c r="M664" s="218"/>
      <c r="N664" s="218"/>
      <c r="O664" s="218"/>
      <c r="P664" s="218"/>
      <c r="Q664" s="218"/>
      <c r="R664" s="218"/>
      <c r="S664" s="218"/>
      <c r="T664" s="218"/>
      <c r="U664" s="218"/>
      <c r="V664" s="218"/>
      <c r="W664" s="218"/>
      <c r="X664" s="218"/>
      <c r="Y664" s="218"/>
      <c r="Z664" s="218"/>
      <c r="AA664" s="218"/>
    </row>
    <row r="665" spans="1:27" x14ac:dyDescent="0.25">
      <c r="A665" s="218"/>
      <c r="B665" s="218"/>
      <c r="C665" s="218"/>
      <c r="D665" s="218"/>
      <c r="E665" s="218"/>
      <c r="F665" s="218"/>
      <c r="G665" s="218"/>
      <c r="H665" s="218"/>
      <c r="I665" s="218"/>
      <c r="J665" s="218"/>
      <c r="K665" s="218"/>
      <c r="L665" s="218"/>
      <c r="M665" s="218"/>
      <c r="N665" s="218"/>
      <c r="O665" s="218"/>
      <c r="P665" s="218"/>
      <c r="Q665" s="218"/>
      <c r="R665" s="218"/>
      <c r="S665" s="218"/>
      <c r="T665" s="218"/>
      <c r="U665" s="218"/>
      <c r="V665" s="218"/>
      <c r="W665" s="218"/>
      <c r="X665" s="218"/>
      <c r="Y665" s="218"/>
      <c r="Z665" s="218"/>
      <c r="AA665" s="218"/>
    </row>
    <row r="666" spans="1:27" x14ac:dyDescent="0.25">
      <c r="A666" s="218"/>
      <c r="B666" s="218"/>
      <c r="C666" s="218"/>
      <c r="D666" s="218"/>
      <c r="E666" s="218"/>
      <c r="F666" s="218"/>
      <c r="G666" s="218"/>
      <c r="H666" s="218"/>
      <c r="I666" s="218"/>
      <c r="J666" s="218"/>
      <c r="K666" s="218"/>
      <c r="L666" s="218"/>
      <c r="M666" s="218"/>
      <c r="N666" s="218"/>
      <c r="O666" s="218"/>
      <c r="P666" s="218"/>
      <c r="Q666" s="218"/>
      <c r="R666" s="218"/>
      <c r="S666" s="218"/>
      <c r="T666" s="218"/>
      <c r="U666" s="218"/>
      <c r="V666" s="218"/>
      <c r="W666" s="218"/>
      <c r="X666" s="218"/>
      <c r="Y666" s="218"/>
      <c r="Z666" s="218"/>
      <c r="AA666" s="218"/>
    </row>
    <row r="667" spans="1:27" x14ac:dyDescent="0.25">
      <c r="A667" s="218"/>
      <c r="B667" s="218"/>
      <c r="C667" s="218"/>
      <c r="D667" s="218"/>
      <c r="E667" s="218"/>
      <c r="F667" s="218"/>
      <c r="G667" s="218"/>
      <c r="H667" s="218"/>
      <c r="I667" s="218"/>
      <c r="J667" s="218"/>
      <c r="K667" s="218"/>
      <c r="L667" s="218"/>
      <c r="M667" s="218"/>
      <c r="N667" s="218"/>
      <c r="O667" s="218"/>
      <c r="P667" s="218"/>
      <c r="Q667" s="218"/>
      <c r="R667" s="218"/>
      <c r="S667" s="218"/>
      <c r="T667" s="218"/>
      <c r="U667" s="218"/>
      <c r="V667" s="218"/>
      <c r="W667" s="218"/>
      <c r="X667" s="218"/>
      <c r="Y667" s="218"/>
      <c r="Z667" s="218"/>
      <c r="AA667" s="218"/>
    </row>
    <row r="668" spans="1:27" x14ac:dyDescent="0.25">
      <c r="A668" s="218"/>
      <c r="B668" s="218"/>
      <c r="C668" s="218"/>
      <c r="D668" s="218"/>
      <c r="E668" s="218"/>
      <c r="F668" s="218"/>
      <c r="G668" s="218"/>
      <c r="H668" s="218"/>
      <c r="I668" s="218"/>
      <c r="J668" s="218"/>
      <c r="K668" s="218"/>
      <c r="L668" s="218"/>
      <c r="M668" s="218"/>
      <c r="N668" s="218"/>
      <c r="O668" s="218"/>
      <c r="P668" s="218"/>
      <c r="Q668" s="218"/>
      <c r="R668" s="218"/>
      <c r="S668" s="218"/>
      <c r="T668" s="218"/>
      <c r="U668" s="218"/>
      <c r="V668" s="218"/>
      <c r="W668" s="218"/>
      <c r="X668" s="218"/>
      <c r="Y668" s="218"/>
      <c r="Z668" s="218"/>
      <c r="AA668" s="218"/>
    </row>
    <row r="669" spans="1:27" x14ac:dyDescent="0.25">
      <c r="A669" s="218"/>
      <c r="B669" s="218"/>
      <c r="C669" s="218"/>
      <c r="D669" s="218"/>
      <c r="E669" s="218"/>
      <c r="F669" s="218"/>
      <c r="G669" s="218"/>
      <c r="H669" s="218"/>
      <c r="I669" s="218"/>
      <c r="J669" s="218"/>
      <c r="K669" s="218"/>
      <c r="L669" s="218"/>
      <c r="M669" s="218"/>
      <c r="N669" s="218"/>
      <c r="O669" s="218"/>
      <c r="P669" s="218"/>
      <c r="Q669" s="218"/>
      <c r="R669" s="218"/>
      <c r="S669" s="218"/>
      <c r="T669" s="218"/>
      <c r="U669" s="218"/>
      <c r="V669" s="218"/>
      <c r="W669" s="218"/>
      <c r="X669" s="218"/>
      <c r="Y669" s="218"/>
      <c r="Z669" s="218"/>
      <c r="AA669" s="218"/>
    </row>
    <row r="670" spans="1:27" x14ac:dyDescent="0.25">
      <c r="A670" s="218"/>
      <c r="B670" s="218"/>
      <c r="C670" s="218"/>
      <c r="D670" s="218"/>
      <c r="E670" s="218"/>
      <c r="F670" s="218"/>
      <c r="G670" s="218"/>
      <c r="H670" s="218"/>
      <c r="I670" s="218"/>
      <c r="J670" s="218"/>
      <c r="K670" s="218"/>
      <c r="L670" s="218"/>
      <c r="M670" s="218"/>
      <c r="N670" s="218"/>
      <c r="O670" s="218"/>
      <c r="P670" s="218"/>
      <c r="Q670" s="218"/>
      <c r="R670" s="218"/>
      <c r="S670" s="218"/>
      <c r="T670" s="218"/>
      <c r="U670" s="218"/>
      <c r="V670" s="218"/>
      <c r="W670" s="218"/>
      <c r="X670" s="218"/>
      <c r="Y670" s="218"/>
      <c r="Z670" s="218"/>
      <c r="AA670" s="218"/>
    </row>
    <row r="671" spans="1:27" x14ac:dyDescent="0.25">
      <c r="A671" s="218"/>
      <c r="B671" s="218"/>
      <c r="C671" s="218"/>
      <c r="D671" s="218"/>
      <c r="E671" s="218"/>
      <c r="F671" s="218"/>
      <c r="G671" s="218"/>
      <c r="H671" s="218"/>
      <c r="I671" s="218"/>
      <c r="J671" s="218"/>
      <c r="K671" s="218"/>
      <c r="L671" s="218"/>
      <c r="M671" s="218"/>
      <c r="N671" s="218"/>
      <c r="O671" s="218"/>
      <c r="P671" s="218"/>
      <c r="Q671" s="218"/>
      <c r="R671" s="218"/>
      <c r="S671" s="218"/>
      <c r="T671" s="218"/>
      <c r="U671" s="218"/>
      <c r="V671" s="218"/>
      <c r="W671" s="218"/>
      <c r="X671" s="218"/>
      <c r="Y671" s="218"/>
      <c r="Z671" s="218"/>
      <c r="AA671" s="218"/>
    </row>
    <row r="672" spans="1:27" x14ac:dyDescent="0.25">
      <c r="A672" s="218"/>
      <c r="B672" s="218"/>
      <c r="C672" s="218"/>
      <c r="D672" s="218"/>
      <c r="E672" s="218"/>
      <c r="F672" s="218"/>
      <c r="G672" s="218"/>
      <c r="H672" s="218"/>
      <c r="I672" s="218"/>
      <c r="J672" s="218"/>
      <c r="K672" s="218"/>
      <c r="L672" s="218"/>
      <c r="M672" s="218"/>
      <c r="N672" s="218"/>
      <c r="O672" s="218"/>
      <c r="P672" s="218"/>
      <c r="Q672" s="218"/>
      <c r="R672" s="218"/>
      <c r="S672" s="218"/>
      <c r="T672" s="218"/>
      <c r="U672" s="218"/>
      <c r="V672" s="218"/>
      <c r="W672" s="218"/>
      <c r="X672" s="218"/>
      <c r="Y672" s="218"/>
      <c r="Z672" s="218"/>
      <c r="AA672" s="218"/>
    </row>
    <row r="673" spans="1:27" x14ac:dyDescent="0.25">
      <c r="A673" s="218"/>
      <c r="B673" s="218"/>
      <c r="C673" s="218"/>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row>
    <row r="674" spans="1:27" x14ac:dyDescent="0.25">
      <c r="A674" s="218"/>
      <c r="B674" s="218"/>
      <c r="C674" s="218"/>
      <c r="D674" s="218"/>
      <c r="E674" s="218"/>
      <c r="F674" s="218"/>
      <c r="G674" s="218"/>
      <c r="H674" s="218"/>
      <c r="I674" s="218"/>
      <c r="J674" s="218"/>
      <c r="K674" s="218"/>
      <c r="L674" s="218"/>
      <c r="M674" s="218"/>
      <c r="N674" s="218"/>
      <c r="O674" s="218"/>
      <c r="P674" s="218"/>
      <c r="Q674" s="218"/>
      <c r="R674" s="218"/>
      <c r="S674" s="218"/>
      <c r="T674" s="218"/>
      <c r="U674" s="218"/>
      <c r="V674" s="218"/>
      <c r="W674" s="218"/>
      <c r="X674" s="218"/>
      <c r="Y674" s="218"/>
      <c r="Z674" s="218"/>
      <c r="AA674" s="218"/>
    </row>
    <row r="675" spans="1:27" x14ac:dyDescent="0.25">
      <c r="A675" s="218"/>
      <c r="B675" s="218"/>
      <c r="C675" s="218"/>
      <c r="D675" s="218"/>
      <c r="E675" s="218"/>
      <c r="F675" s="218"/>
      <c r="G675" s="218"/>
      <c r="H675" s="218"/>
      <c r="I675" s="218"/>
      <c r="J675" s="218"/>
      <c r="K675" s="218"/>
      <c r="L675" s="218"/>
      <c r="M675" s="218"/>
      <c r="N675" s="218"/>
      <c r="O675" s="218"/>
      <c r="P675" s="218"/>
      <c r="Q675" s="218"/>
      <c r="R675" s="218"/>
      <c r="S675" s="218"/>
      <c r="T675" s="218"/>
      <c r="U675" s="218"/>
      <c r="V675" s="218"/>
      <c r="W675" s="218"/>
      <c r="X675" s="218"/>
      <c r="Y675" s="218"/>
      <c r="Z675" s="218"/>
      <c r="AA675" s="218"/>
    </row>
    <row r="676" spans="1:27" x14ac:dyDescent="0.25">
      <c r="A676" s="218"/>
      <c r="B676" s="218"/>
      <c r="C676" s="218"/>
      <c r="D676" s="218"/>
      <c r="E676" s="218"/>
      <c r="F676" s="218"/>
      <c r="G676" s="218"/>
      <c r="H676" s="218"/>
      <c r="I676" s="218"/>
      <c r="J676" s="218"/>
      <c r="K676" s="218"/>
      <c r="L676" s="218"/>
      <c r="M676" s="218"/>
      <c r="N676" s="218"/>
      <c r="O676" s="218"/>
      <c r="P676" s="218"/>
      <c r="Q676" s="218"/>
      <c r="R676" s="218"/>
      <c r="S676" s="218"/>
      <c r="T676" s="218"/>
      <c r="U676" s="218"/>
      <c r="V676" s="218"/>
      <c r="W676" s="218"/>
      <c r="X676" s="218"/>
      <c r="Y676" s="218"/>
      <c r="Z676" s="218"/>
      <c r="AA676" s="218"/>
    </row>
    <row r="677" spans="1:27" x14ac:dyDescent="0.25">
      <c r="A677" s="218"/>
      <c r="B677" s="218"/>
      <c r="C677" s="218"/>
      <c r="D677" s="218"/>
      <c r="E677" s="218"/>
      <c r="F677" s="218"/>
      <c r="G677" s="218"/>
      <c r="H677" s="218"/>
      <c r="I677" s="218"/>
      <c r="J677" s="218"/>
      <c r="K677" s="218"/>
      <c r="L677" s="218"/>
      <c r="M677" s="218"/>
      <c r="N677" s="218"/>
      <c r="O677" s="218"/>
      <c r="P677" s="218"/>
      <c r="Q677" s="218"/>
      <c r="R677" s="218"/>
      <c r="S677" s="218"/>
      <c r="T677" s="218"/>
      <c r="U677" s="218"/>
      <c r="V677" s="218"/>
      <c r="W677" s="218"/>
      <c r="X677" s="218"/>
      <c r="Y677" s="218"/>
      <c r="Z677" s="218"/>
      <c r="AA677" s="218"/>
    </row>
    <row r="678" spans="1:27" x14ac:dyDescent="0.25">
      <c r="A678" s="218"/>
      <c r="B678" s="218"/>
      <c r="C678" s="218"/>
      <c r="D678" s="218"/>
      <c r="E678" s="218"/>
      <c r="F678" s="218"/>
      <c r="G678" s="218"/>
      <c r="H678" s="218"/>
      <c r="I678" s="218"/>
      <c r="J678" s="218"/>
      <c r="K678" s="218"/>
      <c r="L678" s="218"/>
      <c r="M678" s="218"/>
      <c r="N678" s="218"/>
      <c r="O678" s="218"/>
      <c r="P678" s="218"/>
      <c r="Q678" s="218"/>
      <c r="R678" s="218"/>
      <c r="S678" s="218"/>
      <c r="T678" s="218"/>
      <c r="U678" s="218"/>
      <c r="V678" s="218"/>
      <c r="W678" s="218"/>
      <c r="X678" s="218"/>
      <c r="Y678" s="218"/>
      <c r="Z678" s="218"/>
      <c r="AA678" s="218"/>
    </row>
    <row r="679" spans="1:27" x14ac:dyDescent="0.25">
      <c r="A679" s="218"/>
      <c r="B679" s="218"/>
      <c r="C679" s="218"/>
      <c r="D679" s="218"/>
      <c r="E679" s="218"/>
      <c r="F679" s="218"/>
      <c r="G679" s="218"/>
      <c r="H679" s="218"/>
      <c r="I679" s="218"/>
      <c r="J679" s="218"/>
      <c r="K679" s="218"/>
      <c r="L679" s="218"/>
      <c r="M679" s="218"/>
      <c r="N679" s="218"/>
      <c r="O679" s="218"/>
      <c r="P679" s="218"/>
      <c r="Q679" s="218"/>
      <c r="R679" s="218"/>
      <c r="S679" s="218"/>
      <c r="T679" s="218"/>
      <c r="U679" s="218"/>
      <c r="V679" s="218"/>
      <c r="W679" s="218"/>
      <c r="X679" s="218"/>
      <c r="Y679" s="218"/>
      <c r="Z679" s="218"/>
      <c r="AA679" s="218"/>
    </row>
    <row r="680" spans="1:27" x14ac:dyDescent="0.25">
      <c r="A680" s="218"/>
      <c r="B680" s="218"/>
      <c r="C680" s="218"/>
      <c r="D680" s="218"/>
      <c r="E680" s="218"/>
      <c r="F680" s="218"/>
      <c r="G680" s="218"/>
      <c r="H680" s="218"/>
      <c r="I680" s="218"/>
      <c r="J680" s="218"/>
      <c r="K680" s="218"/>
      <c r="L680" s="218"/>
      <c r="M680" s="218"/>
      <c r="N680" s="218"/>
      <c r="O680" s="218"/>
      <c r="P680" s="218"/>
      <c r="Q680" s="218"/>
      <c r="R680" s="218"/>
      <c r="S680" s="218"/>
      <c r="T680" s="218"/>
      <c r="U680" s="218"/>
      <c r="V680" s="218"/>
      <c r="W680" s="218"/>
      <c r="X680" s="218"/>
      <c r="Y680" s="218"/>
      <c r="Z680" s="218"/>
      <c r="AA680" s="218"/>
    </row>
    <row r="681" spans="1:27" x14ac:dyDescent="0.25">
      <c r="A681" s="218"/>
      <c r="B681" s="218"/>
      <c r="C681" s="218"/>
      <c r="D681" s="218"/>
      <c r="E681" s="218"/>
      <c r="F681" s="218"/>
      <c r="G681" s="218"/>
      <c r="H681" s="218"/>
      <c r="I681" s="218"/>
      <c r="J681" s="218"/>
      <c r="K681" s="218"/>
      <c r="L681" s="218"/>
      <c r="M681" s="218"/>
      <c r="N681" s="218"/>
      <c r="O681" s="218"/>
      <c r="P681" s="218"/>
      <c r="Q681" s="218"/>
      <c r="R681" s="218"/>
      <c r="S681" s="218"/>
      <c r="T681" s="218"/>
      <c r="U681" s="218"/>
      <c r="V681" s="218"/>
      <c r="W681" s="218"/>
      <c r="X681" s="218"/>
      <c r="Y681" s="218"/>
      <c r="Z681" s="218"/>
      <c r="AA681" s="218"/>
    </row>
    <row r="682" spans="1:27" x14ac:dyDescent="0.25">
      <c r="A682" s="218"/>
      <c r="B682" s="218"/>
      <c r="C682" s="218"/>
      <c r="D682" s="218"/>
      <c r="E682" s="218"/>
      <c r="F682" s="218"/>
      <c r="G682" s="218"/>
      <c r="H682" s="218"/>
      <c r="I682" s="218"/>
      <c r="J682" s="218"/>
      <c r="K682" s="218"/>
      <c r="L682" s="218"/>
      <c r="M682" s="218"/>
      <c r="N682" s="218"/>
      <c r="O682" s="218"/>
      <c r="P682" s="218"/>
      <c r="Q682" s="218"/>
      <c r="R682" s="218"/>
      <c r="S682" s="218"/>
      <c r="T682" s="218"/>
      <c r="U682" s="218"/>
      <c r="V682" s="218"/>
      <c r="W682" s="218"/>
      <c r="X682" s="218"/>
      <c r="Y682" s="218"/>
      <c r="Z682" s="218"/>
      <c r="AA682" s="218"/>
    </row>
    <row r="683" spans="1:27" x14ac:dyDescent="0.25">
      <c r="A683" s="218"/>
      <c r="B683" s="218"/>
      <c r="C683" s="218"/>
      <c r="D683" s="218"/>
      <c r="E683" s="218"/>
      <c r="F683" s="218"/>
      <c r="G683" s="218"/>
      <c r="H683" s="218"/>
      <c r="I683" s="218"/>
      <c r="J683" s="218"/>
      <c r="K683" s="218"/>
      <c r="L683" s="218"/>
      <c r="M683" s="218"/>
      <c r="N683" s="218"/>
      <c r="O683" s="218"/>
      <c r="P683" s="218"/>
      <c r="Q683" s="218"/>
      <c r="R683" s="218"/>
      <c r="S683" s="218"/>
      <c r="T683" s="218"/>
      <c r="U683" s="218"/>
      <c r="V683" s="218"/>
      <c r="W683" s="218"/>
      <c r="X683" s="218"/>
      <c r="Y683" s="218"/>
      <c r="Z683" s="218"/>
      <c r="AA683" s="218"/>
    </row>
    <row r="684" spans="1:27" x14ac:dyDescent="0.25">
      <c r="A684" s="218"/>
      <c r="B684" s="218"/>
      <c r="C684" s="218"/>
      <c r="D684" s="218"/>
      <c r="E684" s="218"/>
      <c r="F684" s="218"/>
      <c r="G684" s="218"/>
      <c r="H684" s="218"/>
      <c r="I684" s="218"/>
      <c r="J684" s="218"/>
      <c r="K684" s="218"/>
      <c r="L684" s="218"/>
      <c r="M684" s="218"/>
      <c r="N684" s="218"/>
      <c r="O684" s="218"/>
      <c r="P684" s="218"/>
      <c r="Q684" s="218"/>
      <c r="R684" s="218"/>
      <c r="S684" s="218"/>
      <c r="T684" s="218"/>
      <c r="U684" s="218"/>
      <c r="V684" s="218"/>
      <c r="W684" s="218"/>
      <c r="X684" s="218"/>
      <c r="Y684" s="218"/>
      <c r="Z684" s="218"/>
      <c r="AA684" s="218"/>
    </row>
    <row r="685" spans="1:27" x14ac:dyDescent="0.25">
      <c r="A685" s="218"/>
      <c r="B685" s="218"/>
      <c r="C685" s="218"/>
      <c r="D685" s="218"/>
      <c r="E685" s="218"/>
      <c r="F685" s="218"/>
      <c r="G685" s="218"/>
      <c r="H685" s="218"/>
      <c r="I685" s="218"/>
      <c r="J685" s="218"/>
      <c r="K685" s="218"/>
      <c r="L685" s="218"/>
      <c r="M685" s="218"/>
      <c r="N685" s="218"/>
      <c r="O685" s="218"/>
      <c r="P685" s="218"/>
      <c r="Q685" s="218"/>
      <c r="R685" s="218"/>
      <c r="S685" s="218"/>
      <c r="T685" s="218"/>
      <c r="U685" s="218"/>
      <c r="V685" s="218"/>
      <c r="W685" s="218"/>
      <c r="X685" s="218"/>
      <c r="Y685" s="218"/>
      <c r="Z685" s="218"/>
      <c r="AA685" s="218"/>
    </row>
    <row r="686" spans="1:27" x14ac:dyDescent="0.25">
      <c r="A686" s="218"/>
      <c r="B686" s="218"/>
      <c r="C686" s="218"/>
      <c r="D686" s="218"/>
      <c r="E686" s="218"/>
      <c r="F686" s="218"/>
      <c r="G686" s="218"/>
      <c r="H686" s="218"/>
      <c r="I686" s="218"/>
      <c r="J686" s="218"/>
      <c r="K686" s="218"/>
      <c r="L686" s="218"/>
      <c r="M686" s="218"/>
      <c r="N686" s="218"/>
      <c r="O686" s="218"/>
      <c r="P686" s="218"/>
      <c r="Q686" s="218"/>
      <c r="R686" s="218"/>
      <c r="S686" s="218"/>
      <c r="T686" s="218"/>
      <c r="U686" s="218"/>
      <c r="V686" s="218"/>
      <c r="W686" s="218"/>
      <c r="X686" s="218"/>
      <c r="Y686" s="218"/>
      <c r="Z686" s="218"/>
      <c r="AA686" s="218"/>
    </row>
    <row r="687" spans="1:27" x14ac:dyDescent="0.25">
      <c r="A687" s="218"/>
      <c r="B687" s="218"/>
      <c r="C687" s="218"/>
      <c r="D687" s="218"/>
      <c r="E687" s="218"/>
      <c r="F687" s="218"/>
      <c r="G687" s="218"/>
      <c r="H687" s="218"/>
      <c r="I687" s="218"/>
      <c r="J687" s="218"/>
      <c r="K687" s="218"/>
      <c r="L687" s="218"/>
      <c r="M687" s="218"/>
      <c r="N687" s="218"/>
      <c r="O687" s="218"/>
      <c r="P687" s="218"/>
      <c r="Q687" s="218"/>
      <c r="R687" s="218"/>
      <c r="S687" s="218"/>
      <c r="T687" s="218"/>
      <c r="U687" s="218"/>
      <c r="V687" s="218"/>
      <c r="W687" s="218"/>
      <c r="X687" s="218"/>
      <c r="Y687" s="218"/>
      <c r="Z687" s="218"/>
      <c r="AA687" s="218"/>
    </row>
    <row r="688" spans="1:27" x14ac:dyDescent="0.25">
      <c r="A688" s="218"/>
      <c r="B688" s="218"/>
      <c r="C688" s="218"/>
      <c r="D688" s="218"/>
      <c r="E688" s="218"/>
      <c r="F688" s="218"/>
      <c r="G688" s="218"/>
      <c r="H688" s="218"/>
      <c r="I688" s="218"/>
      <c r="J688" s="218"/>
      <c r="K688" s="218"/>
      <c r="L688" s="218"/>
      <c r="M688" s="218"/>
      <c r="N688" s="218"/>
      <c r="O688" s="218"/>
      <c r="P688" s="218"/>
      <c r="Q688" s="218"/>
      <c r="R688" s="218"/>
      <c r="S688" s="218"/>
      <c r="T688" s="218"/>
      <c r="U688" s="218"/>
      <c r="V688" s="218"/>
      <c r="W688" s="218"/>
      <c r="X688" s="218"/>
      <c r="Y688" s="218"/>
      <c r="Z688" s="218"/>
      <c r="AA688" s="218"/>
    </row>
    <row r="689" spans="1:27" x14ac:dyDescent="0.25">
      <c r="A689" s="218"/>
      <c r="B689" s="218"/>
      <c r="C689" s="218"/>
      <c r="D689" s="218"/>
      <c r="E689" s="218"/>
      <c r="F689" s="218"/>
      <c r="G689" s="218"/>
      <c r="H689" s="218"/>
      <c r="I689" s="218"/>
      <c r="J689" s="218"/>
      <c r="K689" s="218"/>
      <c r="L689" s="218"/>
      <c r="M689" s="218"/>
      <c r="N689" s="218"/>
      <c r="O689" s="218"/>
      <c r="P689" s="218"/>
      <c r="Q689" s="218"/>
      <c r="R689" s="218"/>
      <c r="S689" s="218"/>
      <c r="T689" s="218"/>
      <c r="U689" s="218"/>
      <c r="V689" s="218"/>
      <c r="W689" s="218"/>
      <c r="X689" s="218"/>
      <c r="Y689" s="218"/>
      <c r="Z689" s="218"/>
      <c r="AA689" s="218"/>
    </row>
    <row r="690" spans="1:27" x14ac:dyDescent="0.25">
      <c r="A690" s="218"/>
      <c r="B690" s="218"/>
      <c r="C690" s="218"/>
      <c r="D690" s="218"/>
      <c r="E690" s="218"/>
      <c r="F690" s="218"/>
      <c r="G690" s="218"/>
      <c r="H690" s="218"/>
      <c r="I690" s="218"/>
      <c r="J690" s="218"/>
      <c r="K690" s="218"/>
      <c r="L690" s="218"/>
      <c r="M690" s="218"/>
      <c r="N690" s="218"/>
      <c r="O690" s="218"/>
      <c r="P690" s="218"/>
      <c r="Q690" s="218"/>
      <c r="R690" s="218"/>
      <c r="S690" s="218"/>
      <c r="T690" s="218"/>
      <c r="U690" s="218"/>
      <c r="V690" s="218"/>
      <c r="W690" s="218"/>
      <c r="X690" s="218"/>
      <c r="Y690" s="218"/>
      <c r="Z690" s="218"/>
      <c r="AA690" s="218"/>
    </row>
    <row r="691" spans="1:27" x14ac:dyDescent="0.25">
      <c r="A691" s="218"/>
      <c r="B691" s="218"/>
      <c r="C691" s="218"/>
      <c r="D691" s="218"/>
      <c r="E691" s="218"/>
      <c r="F691" s="218"/>
      <c r="G691" s="218"/>
      <c r="H691" s="218"/>
      <c r="I691" s="218"/>
      <c r="J691" s="218"/>
      <c r="K691" s="218"/>
      <c r="L691" s="218"/>
      <c r="M691" s="218"/>
      <c r="N691" s="218"/>
      <c r="O691" s="218"/>
      <c r="P691" s="218"/>
      <c r="Q691" s="218"/>
      <c r="R691" s="218"/>
      <c r="S691" s="218"/>
      <c r="T691" s="218"/>
      <c r="U691" s="218"/>
      <c r="V691" s="218"/>
      <c r="W691" s="218"/>
      <c r="X691" s="218"/>
      <c r="Y691" s="218"/>
      <c r="Z691" s="218"/>
      <c r="AA691" s="218"/>
    </row>
    <row r="692" spans="1:27" x14ac:dyDescent="0.25">
      <c r="A692" s="218"/>
      <c r="B692" s="218"/>
      <c r="C692" s="218"/>
      <c r="D692" s="218"/>
      <c r="E692" s="218"/>
      <c r="F692" s="218"/>
      <c r="G692" s="218"/>
      <c r="H692" s="218"/>
      <c r="I692" s="218"/>
      <c r="J692" s="218"/>
      <c r="K692" s="218"/>
      <c r="L692" s="218"/>
      <c r="M692" s="218"/>
      <c r="N692" s="218"/>
      <c r="O692" s="218"/>
      <c r="P692" s="218"/>
      <c r="Q692" s="218"/>
      <c r="R692" s="218"/>
      <c r="S692" s="218"/>
      <c r="T692" s="218"/>
      <c r="U692" s="218"/>
      <c r="V692" s="218"/>
      <c r="W692" s="218"/>
      <c r="X692" s="218"/>
      <c r="Y692" s="218"/>
      <c r="Z692" s="218"/>
      <c r="AA692" s="218"/>
    </row>
    <row r="693" spans="1:27" x14ac:dyDescent="0.25">
      <c r="A693" s="218"/>
      <c r="B693" s="218"/>
      <c r="C693" s="218"/>
      <c r="D693" s="218"/>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row>
    <row r="694" spans="1:27" x14ac:dyDescent="0.25">
      <c r="A694" s="218"/>
      <c r="B694" s="218"/>
      <c r="C694" s="218"/>
      <c r="D694" s="218"/>
      <c r="E694" s="218"/>
      <c r="F694" s="218"/>
      <c r="G694" s="218"/>
      <c r="H694" s="218"/>
      <c r="I694" s="218"/>
      <c r="J694" s="218"/>
      <c r="K694" s="218"/>
      <c r="L694" s="218"/>
      <c r="M694" s="218"/>
      <c r="N694" s="218"/>
      <c r="O694" s="218"/>
      <c r="P694" s="218"/>
      <c r="Q694" s="218"/>
      <c r="R694" s="218"/>
      <c r="S694" s="218"/>
      <c r="T694" s="218"/>
      <c r="U694" s="218"/>
      <c r="V694" s="218"/>
      <c r="W694" s="218"/>
      <c r="X694" s="218"/>
      <c r="Y694" s="218"/>
      <c r="Z694" s="218"/>
      <c r="AA694" s="218"/>
    </row>
    <row r="695" spans="1:27" x14ac:dyDescent="0.25">
      <c r="A695" s="218"/>
      <c r="B695" s="218"/>
      <c r="C695" s="218"/>
      <c r="D695" s="218"/>
      <c r="E695" s="218"/>
      <c r="F695" s="218"/>
      <c r="G695" s="218"/>
      <c r="H695" s="218"/>
      <c r="I695" s="218"/>
      <c r="J695" s="218"/>
      <c r="K695" s="218"/>
      <c r="L695" s="218"/>
      <c r="M695" s="218"/>
      <c r="N695" s="218"/>
      <c r="O695" s="218"/>
      <c r="P695" s="218"/>
      <c r="Q695" s="218"/>
      <c r="R695" s="218"/>
      <c r="S695" s="218"/>
      <c r="T695" s="218"/>
      <c r="U695" s="218"/>
      <c r="V695" s="218"/>
      <c r="W695" s="218"/>
      <c r="X695" s="218"/>
      <c r="Y695" s="218"/>
      <c r="Z695" s="218"/>
      <c r="AA695" s="218"/>
    </row>
    <row r="696" spans="1:27" x14ac:dyDescent="0.25">
      <c r="A696" s="218"/>
      <c r="B696" s="218"/>
      <c r="C696" s="218"/>
      <c r="D696" s="218"/>
      <c r="E696" s="218"/>
      <c r="F696" s="218"/>
      <c r="G696" s="218"/>
      <c r="H696" s="218"/>
      <c r="I696" s="218"/>
      <c r="J696" s="218"/>
      <c r="K696" s="218"/>
      <c r="L696" s="218"/>
      <c r="M696" s="218"/>
      <c r="N696" s="218"/>
      <c r="O696" s="218"/>
      <c r="P696" s="218"/>
      <c r="Q696" s="218"/>
      <c r="R696" s="218"/>
      <c r="S696" s="218"/>
      <c r="T696" s="218"/>
      <c r="U696" s="218"/>
      <c r="V696" s="218"/>
      <c r="W696" s="218"/>
      <c r="X696" s="218"/>
      <c r="Y696" s="218"/>
      <c r="Z696" s="218"/>
      <c r="AA696" s="218"/>
    </row>
    <row r="697" spans="1:27" x14ac:dyDescent="0.25">
      <c r="A697" s="218"/>
      <c r="B697" s="218"/>
      <c r="C697" s="218"/>
      <c r="D697" s="218"/>
      <c r="E697" s="218"/>
      <c r="F697" s="218"/>
      <c r="G697" s="218"/>
      <c r="H697" s="218"/>
      <c r="I697" s="218"/>
      <c r="J697" s="218"/>
      <c r="K697" s="218"/>
      <c r="L697" s="218"/>
      <c r="M697" s="218"/>
      <c r="N697" s="218"/>
      <c r="O697" s="218"/>
      <c r="P697" s="218"/>
      <c r="Q697" s="218"/>
      <c r="R697" s="218"/>
      <c r="S697" s="218"/>
      <c r="T697" s="218"/>
      <c r="U697" s="218"/>
      <c r="V697" s="218"/>
      <c r="W697" s="218"/>
      <c r="X697" s="218"/>
      <c r="Y697" s="218"/>
      <c r="Z697" s="218"/>
      <c r="AA697" s="218"/>
    </row>
    <row r="698" spans="1:27" x14ac:dyDescent="0.25">
      <c r="A698" s="218"/>
      <c r="B698" s="218"/>
      <c r="C698" s="218"/>
      <c r="D698" s="218"/>
      <c r="E698" s="218"/>
      <c r="F698" s="218"/>
      <c r="G698" s="218"/>
      <c r="H698" s="218"/>
      <c r="I698" s="218"/>
      <c r="J698" s="218"/>
      <c r="K698" s="218"/>
      <c r="L698" s="218"/>
      <c r="M698" s="218"/>
      <c r="N698" s="218"/>
      <c r="O698" s="218"/>
      <c r="P698" s="218"/>
      <c r="Q698" s="218"/>
      <c r="R698" s="218"/>
      <c r="S698" s="218"/>
      <c r="T698" s="218"/>
      <c r="U698" s="218"/>
      <c r="V698" s="218"/>
      <c r="W698" s="218"/>
      <c r="X698" s="218"/>
      <c r="Y698" s="218"/>
      <c r="Z698" s="218"/>
      <c r="AA698" s="218"/>
    </row>
    <row r="699" spans="1:27" x14ac:dyDescent="0.25">
      <c r="A699" s="218"/>
      <c r="B699" s="218"/>
      <c r="C699" s="218"/>
      <c r="D699" s="218"/>
      <c r="E699" s="218"/>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row>
    <row r="700" spans="1:27" x14ac:dyDescent="0.25">
      <c r="A700" s="218"/>
      <c r="B700" s="218"/>
      <c r="C700" s="218"/>
      <c r="D700" s="218"/>
      <c r="E700" s="218"/>
      <c r="F700" s="218"/>
      <c r="G700" s="218"/>
      <c r="H700" s="218"/>
      <c r="I700" s="218"/>
      <c r="J700" s="218"/>
      <c r="K700" s="218"/>
      <c r="L700" s="218"/>
      <c r="M700" s="218"/>
      <c r="N700" s="218"/>
      <c r="O700" s="218"/>
      <c r="P700" s="218"/>
      <c r="Q700" s="218"/>
      <c r="R700" s="218"/>
      <c r="S700" s="218"/>
      <c r="T700" s="218"/>
      <c r="U700" s="218"/>
      <c r="V700" s="218"/>
      <c r="W700" s="218"/>
      <c r="X700" s="218"/>
      <c r="Y700" s="218"/>
      <c r="Z700" s="218"/>
      <c r="AA700" s="218"/>
    </row>
    <row r="701" spans="1:27" x14ac:dyDescent="0.25">
      <c r="A701" s="218"/>
      <c r="B701" s="218"/>
      <c r="C701" s="218"/>
      <c r="D701" s="218"/>
      <c r="E701" s="218"/>
      <c r="F701" s="218"/>
      <c r="G701" s="218"/>
      <c r="H701" s="218"/>
      <c r="I701" s="218"/>
      <c r="J701" s="218"/>
      <c r="K701" s="218"/>
      <c r="L701" s="218"/>
      <c r="M701" s="218"/>
      <c r="N701" s="218"/>
      <c r="O701" s="218"/>
      <c r="P701" s="218"/>
      <c r="Q701" s="218"/>
      <c r="R701" s="218"/>
      <c r="S701" s="218"/>
      <c r="T701" s="218"/>
      <c r="U701" s="218"/>
      <c r="V701" s="218"/>
      <c r="W701" s="218"/>
      <c r="X701" s="218"/>
      <c r="Y701" s="218"/>
      <c r="Z701" s="218"/>
      <c r="AA701" s="218"/>
    </row>
    <row r="702" spans="1:27" x14ac:dyDescent="0.25">
      <c r="A702" s="218"/>
      <c r="B702" s="218"/>
      <c r="C702" s="218"/>
      <c r="D702" s="218"/>
      <c r="E702" s="218"/>
      <c r="F702" s="218"/>
      <c r="G702" s="218"/>
      <c r="H702" s="218"/>
      <c r="I702" s="218"/>
      <c r="J702" s="218"/>
      <c r="K702" s="218"/>
      <c r="L702" s="218"/>
      <c r="M702" s="218"/>
      <c r="N702" s="218"/>
      <c r="O702" s="218"/>
      <c r="P702" s="218"/>
      <c r="Q702" s="218"/>
      <c r="R702" s="218"/>
      <c r="S702" s="218"/>
      <c r="T702" s="218"/>
      <c r="U702" s="218"/>
      <c r="V702" s="218"/>
      <c r="W702" s="218"/>
      <c r="X702" s="218"/>
      <c r="Y702" s="218"/>
      <c r="Z702" s="218"/>
      <c r="AA702" s="218"/>
    </row>
    <row r="703" spans="1:27" x14ac:dyDescent="0.25">
      <c r="A703" s="218"/>
      <c r="B703" s="218"/>
      <c r="C703" s="218"/>
      <c r="D703" s="218"/>
      <c r="E703" s="218"/>
      <c r="F703" s="218"/>
      <c r="G703" s="218"/>
      <c r="H703" s="218"/>
      <c r="I703" s="218"/>
      <c r="J703" s="218"/>
      <c r="K703" s="218"/>
      <c r="L703" s="218"/>
      <c r="M703" s="218"/>
      <c r="N703" s="218"/>
      <c r="O703" s="218"/>
      <c r="P703" s="218"/>
      <c r="Q703" s="218"/>
      <c r="R703" s="218"/>
      <c r="S703" s="218"/>
      <c r="T703" s="218"/>
      <c r="U703" s="218"/>
      <c r="V703" s="218"/>
      <c r="W703" s="218"/>
      <c r="X703" s="218"/>
      <c r="Y703" s="218"/>
      <c r="Z703" s="218"/>
      <c r="AA703" s="218"/>
    </row>
    <row r="704" spans="1:27" x14ac:dyDescent="0.25">
      <c r="A704" s="218"/>
      <c r="B704" s="218"/>
      <c r="C704" s="218"/>
      <c r="D704" s="218"/>
      <c r="E704" s="218"/>
      <c r="F704" s="218"/>
      <c r="G704" s="218"/>
      <c r="H704" s="218"/>
      <c r="I704" s="218"/>
      <c r="J704" s="218"/>
      <c r="K704" s="218"/>
      <c r="L704" s="218"/>
      <c r="M704" s="218"/>
      <c r="N704" s="218"/>
      <c r="O704" s="218"/>
      <c r="P704" s="218"/>
      <c r="Q704" s="218"/>
      <c r="R704" s="218"/>
      <c r="S704" s="218"/>
      <c r="T704" s="218"/>
      <c r="U704" s="218"/>
      <c r="V704" s="218"/>
      <c r="W704" s="218"/>
      <c r="X704" s="218"/>
      <c r="Y704" s="218"/>
      <c r="Z704" s="218"/>
      <c r="AA704" s="218"/>
    </row>
    <row r="705" spans="1:27" x14ac:dyDescent="0.25">
      <c r="A705" s="218"/>
      <c r="B705" s="218"/>
      <c r="C705" s="218"/>
      <c r="D705" s="218"/>
      <c r="E705" s="218"/>
      <c r="F705" s="218"/>
      <c r="G705" s="218"/>
      <c r="H705" s="218"/>
      <c r="I705" s="218"/>
      <c r="J705" s="218"/>
      <c r="K705" s="218"/>
      <c r="L705" s="218"/>
      <c r="M705" s="218"/>
      <c r="N705" s="218"/>
      <c r="O705" s="218"/>
      <c r="P705" s="218"/>
      <c r="Q705" s="218"/>
      <c r="R705" s="218"/>
      <c r="S705" s="218"/>
      <c r="T705" s="218"/>
      <c r="U705" s="218"/>
      <c r="V705" s="218"/>
      <c r="W705" s="218"/>
      <c r="X705" s="218"/>
      <c r="Y705" s="218"/>
      <c r="Z705" s="218"/>
      <c r="AA705" s="218"/>
    </row>
    <row r="706" spans="1:27" x14ac:dyDescent="0.25">
      <c r="A706" s="218"/>
      <c r="B706" s="218"/>
      <c r="C706" s="218"/>
      <c r="D706" s="218"/>
      <c r="E706" s="218"/>
      <c r="F706" s="218"/>
      <c r="G706" s="218"/>
      <c r="H706" s="218"/>
      <c r="I706" s="218"/>
      <c r="J706" s="218"/>
      <c r="K706" s="218"/>
      <c r="L706" s="218"/>
      <c r="M706" s="218"/>
      <c r="N706" s="218"/>
      <c r="O706" s="218"/>
      <c r="P706" s="218"/>
      <c r="Q706" s="218"/>
      <c r="R706" s="218"/>
      <c r="S706" s="218"/>
      <c r="T706" s="218"/>
      <c r="U706" s="218"/>
      <c r="V706" s="218"/>
      <c r="W706" s="218"/>
      <c r="X706" s="218"/>
      <c r="Y706" s="218"/>
      <c r="Z706" s="218"/>
      <c r="AA706" s="218"/>
    </row>
    <row r="707" spans="1:27" x14ac:dyDescent="0.25">
      <c r="A707" s="218"/>
      <c r="B707" s="218"/>
      <c r="C707" s="218"/>
      <c r="D707" s="218"/>
      <c r="E707" s="218"/>
      <c r="F707" s="218"/>
      <c r="G707" s="218"/>
      <c r="H707" s="218"/>
      <c r="I707" s="218"/>
      <c r="J707" s="218"/>
      <c r="K707" s="218"/>
      <c r="L707" s="218"/>
      <c r="M707" s="218"/>
      <c r="N707" s="218"/>
      <c r="O707" s="218"/>
      <c r="P707" s="218"/>
      <c r="Q707" s="218"/>
      <c r="R707" s="218"/>
      <c r="S707" s="218"/>
      <c r="T707" s="218"/>
      <c r="U707" s="218"/>
      <c r="V707" s="218"/>
      <c r="W707" s="218"/>
      <c r="X707" s="218"/>
      <c r="Y707" s="218"/>
      <c r="Z707" s="218"/>
      <c r="AA707" s="218"/>
    </row>
    <row r="708" spans="1:27" x14ac:dyDescent="0.25">
      <c r="A708" s="218"/>
      <c r="B708" s="218"/>
      <c r="C708" s="218"/>
      <c r="D708" s="218"/>
      <c r="E708" s="218"/>
      <c r="F708" s="218"/>
      <c r="G708" s="218"/>
      <c r="H708" s="218"/>
      <c r="I708" s="218"/>
      <c r="J708" s="218"/>
      <c r="K708" s="218"/>
      <c r="L708" s="218"/>
      <c r="M708" s="218"/>
      <c r="N708" s="218"/>
      <c r="O708" s="218"/>
      <c r="P708" s="218"/>
      <c r="Q708" s="218"/>
      <c r="R708" s="218"/>
      <c r="S708" s="218"/>
      <c r="T708" s="218"/>
      <c r="U708" s="218"/>
      <c r="V708" s="218"/>
      <c r="W708" s="218"/>
      <c r="X708" s="218"/>
      <c r="Y708" s="218"/>
      <c r="Z708" s="218"/>
      <c r="AA708" s="218"/>
    </row>
    <row r="709" spans="1:27" x14ac:dyDescent="0.25">
      <c r="A709" s="218"/>
      <c r="B709" s="218"/>
      <c r="C709" s="218"/>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row>
    <row r="710" spans="1:27" x14ac:dyDescent="0.25">
      <c r="A710" s="218"/>
      <c r="B710" s="218"/>
      <c r="C710" s="218"/>
      <c r="D710" s="218"/>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row>
    <row r="711" spans="1:27" x14ac:dyDescent="0.25">
      <c r="A711" s="218"/>
      <c r="B711" s="218"/>
      <c r="C711" s="218"/>
      <c r="D711" s="218"/>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row>
    <row r="712" spans="1:27" x14ac:dyDescent="0.25">
      <c r="A712" s="218"/>
      <c r="B712" s="218"/>
      <c r="C712" s="218"/>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row>
    <row r="713" spans="1:27" x14ac:dyDescent="0.25">
      <c r="A713" s="218"/>
      <c r="B713" s="218"/>
      <c r="C713" s="218"/>
      <c r="D713" s="218"/>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row>
    <row r="714" spans="1:27" x14ac:dyDescent="0.25">
      <c r="A714" s="218"/>
      <c r="B714" s="218"/>
      <c r="C714" s="218"/>
      <c r="D714" s="218"/>
      <c r="E714" s="218"/>
      <c r="F714" s="218"/>
      <c r="G714" s="218"/>
      <c r="H714" s="218"/>
      <c r="I714" s="218"/>
      <c r="J714" s="218"/>
      <c r="K714" s="218"/>
      <c r="L714" s="218"/>
      <c r="M714" s="218"/>
      <c r="N714" s="218"/>
      <c r="O714" s="218"/>
      <c r="P714" s="218"/>
      <c r="Q714" s="218"/>
      <c r="R714" s="218"/>
      <c r="S714" s="218"/>
      <c r="T714" s="218"/>
      <c r="U714" s="218"/>
      <c r="V714" s="218"/>
      <c r="W714" s="218"/>
      <c r="X714" s="218"/>
      <c r="Y714" s="218"/>
      <c r="Z714" s="218"/>
      <c r="AA714" s="218"/>
    </row>
    <row r="715" spans="1:27" x14ac:dyDescent="0.25">
      <c r="A715" s="218"/>
      <c r="B715" s="218"/>
      <c r="C715" s="218"/>
      <c r="D715" s="218"/>
      <c r="E715" s="218"/>
      <c r="F715" s="218"/>
      <c r="G715" s="218"/>
      <c r="H715" s="218"/>
      <c r="I715" s="218"/>
      <c r="J715" s="218"/>
      <c r="K715" s="218"/>
      <c r="L715" s="218"/>
      <c r="M715" s="218"/>
      <c r="N715" s="218"/>
      <c r="O715" s="218"/>
      <c r="P715" s="218"/>
      <c r="Q715" s="218"/>
      <c r="R715" s="218"/>
      <c r="S715" s="218"/>
      <c r="T715" s="218"/>
      <c r="U715" s="218"/>
      <c r="V715" s="218"/>
      <c r="W715" s="218"/>
      <c r="X715" s="218"/>
      <c r="Y715" s="218"/>
      <c r="Z715" s="218"/>
      <c r="AA715" s="218"/>
    </row>
    <row r="716" spans="1:27" x14ac:dyDescent="0.25">
      <c r="A716" s="218"/>
      <c r="B716" s="218"/>
      <c r="C716" s="218"/>
      <c r="D716" s="218"/>
      <c r="E716" s="218"/>
      <c r="F716" s="218"/>
      <c r="G716" s="218"/>
      <c r="H716" s="218"/>
      <c r="I716" s="218"/>
      <c r="J716" s="218"/>
      <c r="K716" s="218"/>
      <c r="L716" s="218"/>
      <c r="M716" s="218"/>
      <c r="N716" s="218"/>
      <c r="O716" s="218"/>
      <c r="P716" s="218"/>
      <c r="Q716" s="218"/>
      <c r="R716" s="218"/>
      <c r="S716" s="218"/>
      <c r="T716" s="218"/>
      <c r="U716" s="218"/>
      <c r="V716" s="218"/>
      <c r="W716" s="218"/>
      <c r="X716" s="218"/>
      <c r="Y716" s="218"/>
      <c r="Z716" s="218"/>
      <c r="AA716" s="218"/>
    </row>
    <row r="717" spans="1:27" x14ac:dyDescent="0.25">
      <c r="A717" s="218"/>
      <c r="B717" s="218"/>
      <c r="C717" s="218"/>
      <c r="D717" s="218"/>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row>
    <row r="718" spans="1:27" x14ac:dyDescent="0.25">
      <c r="A718" s="218"/>
      <c r="B718" s="218"/>
      <c r="C718" s="218"/>
      <c r="D718" s="218"/>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row>
    <row r="719" spans="1:27" x14ac:dyDescent="0.25">
      <c r="A719" s="218"/>
      <c r="B719" s="218"/>
      <c r="C719" s="218"/>
      <c r="D719" s="218"/>
      <c r="E719" s="218"/>
      <c r="F719" s="218"/>
      <c r="G719" s="218"/>
      <c r="H719" s="218"/>
      <c r="I719" s="218"/>
      <c r="J719" s="218"/>
      <c r="K719" s="218"/>
      <c r="L719" s="218"/>
      <c r="M719" s="218"/>
      <c r="N719" s="218"/>
      <c r="O719" s="218"/>
      <c r="P719" s="218"/>
      <c r="Q719" s="218"/>
      <c r="R719" s="218"/>
      <c r="S719" s="218"/>
      <c r="T719" s="218"/>
      <c r="U719" s="218"/>
      <c r="V719" s="218"/>
      <c r="W719" s="218"/>
      <c r="X719" s="218"/>
      <c r="Y719" s="218"/>
      <c r="Z719" s="218"/>
      <c r="AA719" s="218"/>
    </row>
    <row r="720" spans="1:27" x14ac:dyDescent="0.25">
      <c r="A720" s="218"/>
      <c r="B720" s="218"/>
      <c r="C720" s="218"/>
      <c r="D720" s="218"/>
      <c r="E720" s="218"/>
      <c r="F720" s="218"/>
      <c r="G720" s="218"/>
      <c r="H720" s="218"/>
      <c r="I720" s="218"/>
      <c r="J720" s="218"/>
      <c r="K720" s="218"/>
      <c r="L720" s="218"/>
      <c r="M720" s="218"/>
      <c r="N720" s="218"/>
      <c r="O720" s="218"/>
      <c r="P720" s="218"/>
      <c r="Q720" s="218"/>
      <c r="R720" s="218"/>
      <c r="S720" s="218"/>
      <c r="T720" s="218"/>
      <c r="U720" s="218"/>
      <c r="V720" s="218"/>
      <c r="W720" s="218"/>
      <c r="X720" s="218"/>
      <c r="Y720" s="218"/>
      <c r="Z720" s="218"/>
      <c r="AA720" s="218"/>
    </row>
    <row r="721" spans="1:27" x14ac:dyDescent="0.25">
      <c r="A721" s="218"/>
      <c r="B721" s="218"/>
      <c r="C721" s="218"/>
      <c r="D721" s="218"/>
      <c r="E721" s="218"/>
      <c r="F721" s="218"/>
      <c r="G721" s="218"/>
      <c r="H721" s="218"/>
      <c r="I721" s="218"/>
      <c r="J721" s="218"/>
      <c r="K721" s="218"/>
      <c r="L721" s="218"/>
      <c r="M721" s="218"/>
      <c r="N721" s="218"/>
      <c r="O721" s="218"/>
      <c r="P721" s="218"/>
      <c r="Q721" s="218"/>
      <c r="R721" s="218"/>
      <c r="S721" s="218"/>
      <c r="T721" s="218"/>
      <c r="U721" s="218"/>
      <c r="V721" s="218"/>
      <c r="W721" s="218"/>
      <c r="X721" s="218"/>
      <c r="Y721" s="218"/>
      <c r="Z721" s="218"/>
      <c r="AA721" s="218"/>
    </row>
    <row r="722" spans="1:27" x14ac:dyDescent="0.25">
      <c r="A722" s="218"/>
      <c r="B722" s="218"/>
      <c r="C722" s="218"/>
      <c r="D722" s="218"/>
      <c r="E722" s="218"/>
      <c r="F722" s="218"/>
      <c r="G722" s="218"/>
      <c r="H722" s="218"/>
      <c r="I722" s="218"/>
      <c r="J722" s="218"/>
      <c r="K722" s="218"/>
      <c r="L722" s="218"/>
      <c r="M722" s="218"/>
      <c r="N722" s="218"/>
      <c r="O722" s="218"/>
      <c r="P722" s="218"/>
      <c r="Q722" s="218"/>
      <c r="R722" s="218"/>
      <c r="S722" s="218"/>
      <c r="T722" s="218"/>
      <c r="U722" s="218"/>
      <c r="V722" s="218"/>
      <c r="W722" s="218"/>
      <c r="X722" s="218"/>
      <c r="Y722" s="218"/>
      <c r="Z722" s="218"/>
      <c r="AA722" s="218"/>
    </row>
    <row r="723" spans="1:27" x14ac:dyDescent="0.25">
      <c r="A723" s="218"/>
      <c r="B723" s="218"/>
      <c r="C723" s="218"/>
      <c r="D723" s="218"/>
      <c r="E723" s="218"/>
      <c r="F723" s="218"/>
      <c r="G723" s="218"/>
      <c r="H723" s="218"/>
      <c r="I723" s="218"/>
      <c r="J723" s="218"/>
      <c r="K723" s="218"/>
      <c r="L723" s="218"/>
      <c r="M723" s="218"/>
      <c r="N723" s="218"/>
      <c r="O723" s="218"/>
      <c r="P723" s="218"/>
      <c r="Q723" s="218"/>
      <c r="R723" s="218"/>
      <c r="S723" s="218"/>
      <c r="T723" s="218"/>
      <c r="U723" s="218"/>
      <c r="V723" s="218"/>
      <c r="W723" s="218"/>
      <c r="X723" s="218"/>
      <c r="Y723" s="218"/>
      <c r="Z723" s="218"/>
      <c r="AA723" s="218"/>
    </row>
    <row r="724" spans="1:27" x14ac:dyDescent="0.25">
      <c r="A724" s="218"/>
      <c r="B724" s="218"/>
      <c r="C724" s="218"/>
      <c r="D724" s="218"/>
      <c r="E724" s="218"/>
      <c r="F724" s="218"/>
      <c r="G724" s="218"/>
      <c r="H724" s="218"/>
      <c r="I724" s="218"/>
      <c r="J724" s="218"/>
      <c r="K724" s="218"/>
      <c r="L724" s="218"/>
      <c r="M724" s="218"/>
      <c r="N724" s="218"/>
      <c r="O724" s="218"/>
      <c r="P724" s="218"/>
      <c r="Q724" s="218"/>
      <c r="R724" s="218"/>
      <c r="S724" s="218"/>
      <c r="T724" s="218"/>
      <c r="U724" s="218"/>
      <c r="V724" s="218"/>
      <c r="W724" s="218"/>
      <c r="X724" s="218"/>
      <c r="Y724" s="218"/>
      <c r="Z724" s="218"/>
      <c r="AA724" s="218"/>
    </row>
    <row r="725" spans="1:27" x14ac:dyDescent="0.25">
      <c r="A725" s="218"/>
      <c r="B725" s="218"/>
      <c r="C725" s="218"/>
      <c r="D725" s="218"/>
      <c r="E725" s="218"/>
      <c r="F725" s="218"/>
      <c r="G725" s="218"/>
      <c r="H725" s="218"/>
      <c r="I725" s="218"/>
      <c r="J725" s="218"/>
      <c r="K725" s="218"/>
      <c r="L725" s="218"/>
      <c r="M725" s="218"/>
      <c r="N725" s="218"/>
      <c r="O725" s="218"/>
      <c r="P725" s="218"/>
      <c r="Q725" s="218"/>
      <c r="R725" s="218"/>
      <c r="S725" s="218"/>
      <c r="T725" s="218"/>
      <c r="U725" s="218"/>
      <c r="V725" s="218"/>
      <c r="W725" s="218"/>
      <c r="X725" s="218"/>
      <c r="Y725" s="218"/>
      <c r="Z725" s="218"/>
      <c r="AA725" s="218"/>
    </row>
    <row r="726" spans="1:27" x14ac:dyDescent="0.25">
      <c r="A726" s="218"/>
      <c r="B726" s="218"/>
      <c r="C726" s="218"/>
      <c r="D726" s="218"/>
      <c r="E726" s="218"/>
      <c r="F726" s="218"/>
      <c r="G726" s="218"/>
      <c r="H726" s="218"/>
      <c r="I726" s="218"/>
      <c r="J726" s="218"/>
      <c r="K726" s="218"/>
      <c r="L726" s="218"/>
      <c r="M726" s="218"/>
      <c r="N726" s="218"/>
      <c r="O726" s="218"/>
      <c r="P726" s="218"/>
      <c r="Q726" s="218"/>
      <c r="R726" s="218"/>
      <c r="S726" s="218"/>
      <c r="T726" s="218"/>
      <c r="U726" s="218"/>
      <c r="V726" s="218"/>
      <c r="W726" s="218"/>
      <c r="X726" s="218"/>
      <c r="Y726" s="218"/>
      <c r="Z726" s="218"/>
      <c r="AA726" s="218"/>
    </row>
    <row r="727" spans="1:27" x14ac:dyDescent="0.25">
      <c r="A727" s="218"/>
      <c r="B727" s="218"/>
      <c r="C727" s="218"/>
      <c r="D727" s="218"/>
      <c r="E727" s="218"/>
      <c r="F727" s="218"/>
      <c r="G727" s="218"/>
      <c r="H727" s="218"/>
      <c r="I727" s="218"/>
      <c r="J727" s="218"/>
      <c r="K727" s="218"/>
      <c r="L727" s="218"/>
      <c r="M727" s="218"/>
      <c r="N727" s="218"/>
      <c r="O727" s="218"/>
      <c r="P727" s="218"/>
      <c r="Q727" s="218"/>
      <c r="R727" s="218"/>
      <c r="S727" s="218"/>
      <c r="T727" s="218"/>
      <c r="U727" s="218"/>
      <c r="V727" s="218"/>
      <c r="W727" s="218"/>
      <c r="X727" s="218"/>
      <c r="Y727" s="218"/>
      <c r="Z727" s="218"/>
      <c r="AA727" s="218"/>
    </row>
    <row r="728" spans="1:27" x14ac:dyDescent="0.25">
      <c r="A728" s="218"/>
      <c r="B728" s="218"/>
      <c r="C728" s="218"/>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row>
    <row r="729" spans="1:27" x14ac:dyDescent="0.25">
      <c r="A729" s="218"/>
      <c r="B729" s="218"/>
      <c r="C729" s="218"/>
      <c r="D729" s="218"/>
      <c r="E729" s="218"/>
      <c r="F729" s="218"/>
      <c r="G729" s="218"/>
      <c r="H729" s="218"/>
      <c r="I729" s="218"/>
      <c r="J729" s="218"/>
      <c r="K729" s="218"/>
      <c r="L729" s="218"/>
      <c r="M729" s="218"/>
      <c r="N729" s="218"/>
      <c r="O729" s="218"/>
      <c r="P729" s="218"/>
      <c r="Q729" s="218"/>
      <c r="R729" s="218"/>
      <c r="S729" s="218"/>
      <c r="T729" s="218"/>
      <c r="U729" s="218"/>
      <c r="V729" s="218"/>
      <c r="W729" s="218"/>
      <c r="X729" s="218"/>
      <c r="Y729" s="218"/>
      <c r="Z729" s="218"/>
      <c r="AA729" s="218"/>
    </row>
    <row r="730" spans="1:27" x14ac:dyDescent="0.25">
      <c r="A730" s="218"/>
      <c r="B730" s="218"/>
      <c r="C730" s="218"/>
      <c r="D730" s="218"/>
      <c r="E730" s="218"/>
      <c r="F730" s="218"/>
      <c r="G730" s="218"/>
      <c r="H730" s="218"/>
      <c r="I730" s="218"/>
      <c r="J730" s="218"/>
      <c r="K730" s="218"/>
      <c r="L730" s="218"/>
      <c r="M730" s="218"/>
      <c r="N730" s="218"/>
      <c r="O730" s="218"/>
      <c r="P730" s="218"/>
      <c r="Q730" s="218"/>
      <c r="R730" s="218"/>
      <c r="S730" s="218"/>
      <c r="T730" s="218"/>
      <c r="U730" s="218"/>
      <c r="V730" s="218"/>
      <c r="W730" s="218"/>
      <c r="X730" s="218"/>
      <c r="Y730" s="218"/>
      <c r="Z730" s="218"/>
      <c r="AA730" s="218"/>
    </row>
    <row r="731" spans="1:27" x14ac:dyDescent="0.25">
      <c r="A731" s="218"/>
      <c r="B731" s="218"/>
      <c r="C731" s="218"/>
      <c r="D731" s="218"/>
      <c r="E731" s="218"/>
      <c r="F731" s="218"/>
      <c r="G731" s="218"/>
      <c r="H731" s="218"/>
      <c r="I731" s="218"/>
      <c r="J731" s="218"/>
      <c r="K731" s="218"/>
      <c r="L731" s="218"/>
      <c r="M731" s="218"/>
      <c r="N731" s="218"/>
      <c r="O731" s="218"/>
      <c r="P731" s="218"/>
      <c r="Q731" s="218"/>
      <c r="R731" s="218"/>
      <c r="S731" s="218"/>
      <c r="T731" s="218"/>
      <c r="U731" s="218"/>
      <c r="V731" s="218"/>
      <c r="W731" s="218"/>
      <c r="X731" s="218"/>
      <c r="Y731" s="218"/>
      <c r="Z731" s="218"/>
      <c r="AA731" s="218"/>
    </row>
    <row r="732" spans="1:27" x14ac:dyDescent="0.25">
      <c r="A732" s="218"/>
      <c r="B732" s="218"/>
      <c r="C732" s="218"/>
      <c r="D732" s="218"/>
      <c r="E732" s="218"/>
      <c r="F732" s="218"/>
      <c r="G732" s="218"/>
      <c r="H732" s="218"/>
      <c r="I732" s="218"/>
      <c r="J732" s="218"/>
      <c r="K732" s="218"/>
      <c r="L732" s="218"/>
      <c r="M732" s="218"/>
      <c r="N732" s="218"/>
      <c r="O732" s="218"/>
      <c r="P732" s="218"/>
      <c r="Q732" s="218"/>
      <c r="R732" s="218"/>
      <c r="S732" s="218"/>
      <c r="T732" s="218"/>
      <c r="U732" s="218"/>
      <c r="V732" s="218"/>
      <c r="W732" s="218"/>
      <c r="X732" s="218"/>
      <c r="Y732" s="218"/>
      <c r="Z732" s="218"/>
      <c r="AA732" s="218"/>
    </row>
    <row r="733" spans="1:27" x14ac:dyDescent="0.25">
      <c r="A733" s="218"/>
      <c r="B733" s="218"/>
      <c r="C733" s="218"/>
      <c r="D733" s="218"/>
      <c r="E733" s="218"/>
      <c r="F733" s="218"/>
      <c r="G733" s="218"/>
      <c r="H733" s="218"/>
      <c r="I733" s="218"/>
      <c r="J733" s="218"/>
      <c r="K733" s="218"/>
      <c r="L733" s="218"/>
      <c r="M733" s="218"/>
      <c r="N733" s="218"/>
      <c r="O733" s="218"/>
      <c r="P733" s="218"/>
      <c r="Q733" s="218"/>
      <c r="R733" s="218"/>
      <c r="S733" s="218"/>
      <c r="T733" s="218"/>
      <c r="U733" s="218"/>
      <c r="V733" s="218"/>
      <c r="W733" s="218"/>
      <c r="X733" s="218"/>
      <c r="Y733" s="218"/>
      <c r="Z733" s="218"/>
      <c r="AA733" s="218"/>
    </row>
    <row r="734" spans="1:27" x14ac:dyDescent="0.25">
      <c r="A734" s="218"/>
      <c r="B734" s="218"/>
      <c r="C734" s="218"/>
      <c r="D734" s="218"/>
      <c r="E734" s="218"/>
      <c r="F734" s="218"/>
      <c r="G734" s="218"/>
      <c r="H734" s="218"/>
      <c r="I734" s="218"/>
      <c r="J734" s="218"/>
      <c r="K734" s="218"/>
      <c r="L734" s="218"/>
      <c r="M734" s="218"/>
      <c r="N734" s="218"/>
      <c r="O734" s="218"/>
      <c r="P734" s="218"/>
      <c r="Q734" s="218"/>
      <c r="R734" s="218"/>
      <c r="S734" s="218"/>
      <c r="T734" s="218"/>
      <c r="U734" s="218"/>
      <c r="V734" s="218"/>
      <c r="W734" s="218"/>
      <c r="X734" s="218"/>
      <c r="Y734" s="218"/>
      <c r="Z734" s="218"/>
      <c r="AA734" s="218"/>
    </row>
    <row r="735" spans="1:27" x14ac:dyDescent="0.25">
      <c r="A735" s="218"/>
      <c r="B735" s="218"/>
      <c r="C735" s="218"/>
      <c r="D735" s="218"/>
      <c r="E735" s="218"/>
      <c r="F735" s="218"/>
      <c r="G735" s="218"/>
      <c r="H735" s="218"/>
      <c r="I735" s="218"/>
      <c r="J735" s="218"/>
      <c r="K735" s="218"/>
      <c r="L735" s="218"/>
      <c r="M735" s="218"/>
      <c r="N735" s="218"/>
      <c r="O735" s="218"/>
      <c r="P735" s="218"/>
      <c r="Q735" s="218"/>
      <c r="R735" s="218"/>
      <c r="S735" s="218"/>
      <c r="T735" s="218"/>
      <c r="U735" s="218"/>
      <c r="V735" s="218"/>
      <c r="W735" s="218"/>
      <c r="X735" s="218"/>
      <c r="Y735" s="218"/>
      <c r="Z735" s="218"/>
      <c r="AA735" s="218"/>
    </row>
    <row r="736" spans="1:27" x14ac:dyDescent="0.25">
      <c r="A736" s="218"/>
      <c r="B736" s="218"/>
      <c r="C736" s="218"/>
      <c r="D736" s="218"/>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row>
    <row r="737" spans="1:27" x14ac:dyDescent="0.25">
      <c r="A737" s="218"/>
      <c r="B737" s="218"/>
      <c r="C737" s="218"/>
      <c r="D737" s="218"/>
      <c r="E737" s="218"/>
      <c r="F737" s="218"/>
      <c r="G737" s="218"/>
      <c r="H737" s="218"/>
      <c r="I737" s="218"/>
      <c r="J737" s="218"/>
      <c r="K737" s="218"/>
      <c r="L737" s="218"/>
      <c r="M737" s="218"/>
      <c r="N737" s="218"/>
      <c r="O737" s="218"/>
      <c r="P737" s="218"/>
      <c r="Q737" s="218"/>
      <c r="R737" s="218"/>
      <c r="S737" s="218"/>
      <c r="T737" s="218"/>
      <c r="U737" s="218"/>
      <c r="V737" s="218"/>
      <c r="W737" s="218"/>
      <c r="X737" s="218"/>
      <c r="Y737" s="218"/>
      <c r="Z737" s="218"/>
      <c r="AA737" s="218"/>
    </row>
    <row r="738" spans="1:27" x14ac:dyDescent="0.25">
      <c r="A738" s="218"/>
      <c r="B738" s="218"/>
      <c r="C738" s="218"/>
      <c r="D738" s="218"/>
      <c r="E738" s="218"/>
      <c r="F738" s="218"/>
      <c r="G738" s="218"/>
      <c r="H738" s="218"/>
      <c r="I738" s="218"/>
      <c r="J738" s="218"/>
      <c r="K738" s="218"/>
      <c r="L738" s="218"/>
      <c r="M738" s="218"/>
      <c r="N738" s="218"/>
      <c r="O738" s="218"/>
      <c r="P738" s="218"/>
      <c r="Q738" s="218"/>
      <c r="R738" s="218"/>
      <c r="S738" s="218"/>
      <c r="T738" s="218"/>
      <c r="U738" s="218"/>
      <c r="V738" s="218"/>
      <c r="W738" s="218"/>
      <c r="X738" s="218"/>
      <c r="Y738" s="218"/>
      <c r="Z738" s="218"/>
      <c r="AA738" s="218"/>
    </row>
    <row r="739" spans="1:27" x14ac:dyDescent="0.25">
      <c r="A739" s="218"/>
      <c r="B739" s="218"/>
      <c r="C739" s="218"/>
      <c r="D739" s="218"/>
      <c r="E739" s="218"/>
      <c r="F739" s="218"/>
      <c r="G739" s="218"/>
      <c r="H739" s="218"/>
      <c r="I739" s="218"/>
      <c r="J739" s="218"/>
      <c r="K739" s="218"/>
      <c r="L739" s="218"/>
      <c r="M739" s="218"/>
      <c r="N739" s="218"/>
      <c r="O739" s="218"/>
      <c r="P739" s="218"/>
      <c r="Q739" s="218"/>
      <c r="R739" s="218"/>
      <c r="S739" s="218"/>
      <c r="T739" s="218"/>
      <c r="U739" s="218"/>
      <c r="V739" s="218"/>
      <c r="W739" s="218"/>
      <c r="X739" s="218"/>
      <c r="Y739" s="218"/>
      <c r="Z739" s="218"/>
      <c r="AA739" s="218"/>
    </row>
    <row r="740" spans="1:27" x14ac:dyDescent="0.25">
      <c r="A740" s="218"/>
      <c r="B740" s="218"/>
      <c r="C740" s="218"/>
      <c r="D740" s="218"/>
      <c r="E740" s="218"/>
      <c r="F740" s="218"/>
      <c r="G740" s="218"/>
      <c r="H740" s="218"/>
      <c r="I740" s="218"/>
      <c r="J740" s="218"/>
      <c r="K740" s="218"/>
      <c r="L740" s="218"/>
      <c r="M740" s="218"/>
      <c r="N740" s="218"/>
      <c r="O740" s="218"/>
      <c r="P740" s="218"/>
      <c r="Q740" s="218"/>
      <c r="R740" s="218"/>
      <c r="S740" s="218"/>
      <c r="T740" s="218"/>
      <c r="U740" s="218"/>
      <c r="V740" s="218"/>
      <c r="W740" s="218"/>
      <c r="X740" s="218"/>
      <c r="Y740" s="218"/>
      <c r="Z740" s="218"/>
      <c r="AA740" s="218"/>
    </row>
    <row r="741" spans="1:27" x14ac:dyDescent="0.25">
      <c r="A741" s="218"/>
      <c r="B741" s="218"/>
      <c r="C741" s="218"/>
      <c r="D741" s="218"/>
      <c r="E741" s="218"/>
      <c r="F741" s="218"/>
      <c r="G741" s="218"/>
      <c r="H741" s="218"/>
      <c r="I741" s="218"/>
      <c r="J741" s="218"/>
      <c r="K741" s="218"/>
      <c r="L741" s="218"/>
      <c r="M741" s="218"/>
      <c r="N741" s="218"/>
      <c r="O741" s="218"/>
      <c r="P741" s="218"/>
      <c r="Q741" s="218"/>
      <c r="R741" s="218"/>
      <c r="S741" s="218"/>
      <c r="T741" s="218"/>
      <c r="U741" s="218"/>
      <c r="V741" s="218"/>
      <c r="W741" s="218"/>
      <c r="X741" s="218"/>
      <c r="Y741" s="218"/>
      <c r="Z741" s="218"/>
      <c r="AA741" s="218"/>
    </row>
    <row r="742" spans="1:27" x14ac:dyDescent="0.25">
      <c r="A742" s="218"/>
      <c r="B742" s="218"/>
      <c r="C742" s="218"/>
      <c r="D742" s="218"/>
      <c r="E742" s="218"/>
      <c r="F742" s="218"/>
      <c r="G742" s="218"/>
      <c r="H742" s="218"/>
      <c r="I742" s="218"/>
      <c r="J742" s="218"/>
      <c r="K742" s="218"/>
      <c r="L742" s="218"/>
      <c r="M742" s="218"/>
      <c r="N742" s="218"/>
      <c r="O742" s="218"/>
      <c r="P742" s="218"/>
      <c r="Q742" s="218"/>
      <c r="R742" s="218"/>
      <c r="S742" s="218"/>
      <c r="T742" s="218"/>
      <c r="U742" s="218"/>
      <c r="V742" s="218"/>
      <c r="W742" s="218"/>
      <c r="X742" s="218"/>
      <c r="Y742" s="218"/>
      <c r="Z742" s="218"/>
      <c r="AA742" s="218"/>
    </row>
    <row r="743" spans="1:27" x14ac:dyDescent="0.25">
      <c r="A743" s="218"/>
      <c r="B743" s="218"/>
      <c r="C743" s="218"/>
      <c r="D743" s="218"/>
      <c r="E743" s="218"/>
      <c r="F743" s="218"/>
      <c r="G743" s="218"/>
      <c r="H743" s="218"/>
      <c r="I743" s="218"/>
      <c r="J743" s="218"/>
      <c r="K743" s="218"/>
      <c r="L743" s="218"/>
      <c r="M743" s="218"/>
      <c r="N743" s="218"/>
      <c r="O743" s="218"/>
      <c r="P743" s="218"/>
      <c r="Q743" s="218"/>
      <c r="R743" s="218"/>
      <c r="S743" s="218"/>
      <c r="T743" s="218"/>
      <c r="U743" s="218"/>
      <c r="V743" s="218"/>
      <c r="W743" s="218"/>
      <c r="X743" s="218"/>
      <c r="Y743" s="218"/>
      <c r="Z743" s="218"/>
      <c r="AA743" s="218"/>
    </row>
    <row r="744" spans="1:27" x14ac:dyDescent="0.25">
      <c r="A744" s="218"/>
      <c r="B744" s="218"/>
      <c r="C744" s="218"/>
      <c r="D744" s="218"/>
      <c r="E744" s="218"/>
      <c r="F744" s="218"/>
      <c r="G744" s="218"/>
      <c r="H744" s="218"/>
      <c r="I744" s="218"/>
      <c r="J744" s="218"/>
      <c r="K744" s="218"/>
      <c r="L744" s="218"/>
      <c r="M744" s="218"/>
      <c r="N744" s="218"/>
      <c r="O744" s="218"/>
      <c r="P744" s="218"/>
      <c r="Q744" s="218"/>
      <c r="R744" s="218"/>
      <c r="S744" s="218"/>
      <c r="T744" s="218"/>
      <c r="U744" s="218"/>
      <c r="V744" s="218"/>
      <c r="W744" s="218"/>
      <c r="X744" s="218"/>
      <c r="Y744" s="218"/>
      <c r="Z744" s="218"/>
      <c r="AA744" s="218"/>
    </row>
    <row r="745" spans="1:27" x14ac:dyDescent="0.25">
      <c r="A745" s="218"/>
      <c r="B745" s="218"/>
      <c r="C745" s="218"/>
      <c r="D745" s="218"/>
      <c r="E745" s="218"/>
      <c r="F745" s="218"/>
      <c r="G745" s="218"/>
      <c r="H745" s="218"/>
      <c r="I745" s="218"/>
      <c r="J745" s="218"/>
      <c r="K745" s="218"/>
      <c r="L745" s="218"/>
      <c r="M745" s="218"/>
      <c r="N745" s="218"/>
      <c r="O745" s="218"/>
      <c r="P745" s="218"/>
      <c r="Q745" s="218"/>
      <c r="R745" s="218"/>
      <c r="S745" s="218"/>
      <c r="T745" s="218"/>
      <c r="U745" s="218"/>
      <c r="V745" s="218"/>
      <c r="W745" s="218"/>
      <c r="X745" s="218"/>
      <c r="Y745" s="218"/>
      <c r="Z745" s="218"/>
      <c r="AA745" s="218"/>
    </row>
    <row r="746" spans="1:27" x14ac:dyDescent="0.25">
      <c r="A746" s="218"/>
      <c r="B746" s="218"/>
      <c r="C746" s="218"/>
      <c r="D746" s="218"/>
      <c r="E746" s="218"/>
      <c r="F746" s="218"/>
      <c r="G746" s="218"/>
      <c r="H746" s="218"/>
      <c r="I746" s="218"/>
      <c r="J746" s="218"/>
      <c r="K746" s="218"/>
      <c r="L746" s="218"/>
      <c r="M746" s="218"/>
      <c r="N746" s="218"/>
      <c r="O746" s="218"/>
      <c r="P746" s="218"/>
      <c r="Q746" s="218"/>
      <c r="R746" s="218"/>
      <c r="S746" s="218"/>
      <c r="T746" s="218"/>
      <c r="U746" s="218"/>
      <c r="V746" s="218"/>
      <c r="W746" s="218"/>
      <c r="X746" s="218"/>
      <c r="Y746" s="218"/>
      <c r="Z746" s="218"/>
      <c r="AA746" s="218"/>
    </row>
    <row r="747" spans="1:27" x14ac:dyDescent="0.25">
      <c r="A747" s="218"/>
      <c r="B747" s="218"/>
      <c r="C747" s="218"/>
      <c r="D747" s="218"/>
      <c r="E747" s="218"/>
      <c r="F747" s="218"/>
      <c r="G747" s="218"/>
      <c r="H747" s="218"/>
      <c r="I747" s="218"/>
      <c r="J747" s="218"/>
      <c r="K747" s="218"/>
      <c r="L747" s="218"/>
      <c r="M747" s="218"/>
      <c r="N747" s="218"/>
      <c r="O747" s="218"/>
      <c r="P747" s="218"/>
      <c r="Q747" s="218"/>
      <c r="R747" s="218"/>
      <c r="S747" s="218"/>
      <c r="T747" s="218"/>
      <c r="U747" s="218"/>
      <c r="V747" s="218"/>
      <c r="W747" s="218"/>
      <c r="X747" s="218"/>
      <c r="Y747" s="218"/>
      <c r="Z747" s="218"/>
      <c r="AA747" s="218"/>
    </row>
    <row r="748" spans="1:27" x14ac:dyDescent="0.25">
      <c r="A748" s="218"/>
      <c r="B748" s="218"/>
      <c r="C748" s="218"/>
      <c r="D748" s="218"/>
      <c r="E748" s="218"/>
      <c r="F748" s="218"/>
      <c r="G748" s="218"/>
      <c r="H748" s="218"/>
      <c r="I748" s="218"/>
      <c r="J748" s="218"/>
      <c r="K748" s="218"/>
      <c r="L748" s="218"/>
      <c r="M748" s="218"/>
      <c r="N748" s="218"/>
      <c r="O748" s="218"/>
      <c r="P748" s="218"/>
      <c r="Q748" s="218"/>
      <c r="R748" s="218"/>
      <c r="S748" s="218"/>
      <c r="T748" s="218"/>
      <c r="U748" s="218"/>
      <c r="V748" s="218"/>
      <c r="W748" s="218"/>
      <c r="X748" s="218"/>
      <c r="Y748" s="218"/>
      <c r="Z748" s="218"/>
      <c r="AA748" s="218"/>
    </row>
    <row r="749" spans="1:27" x14ac:dyDescent="0.25">
      <c r="A749" s="218"/>
      <c r="B749" s="218"/>
      <c r="C749" s="218"/>
      <c r="D749" s="218"/>
      <c r="E749" s="218"/>
      <c r="F749" s="218"/>
      <c r="G749" s="218"/>
      <c r="H749" s="218"/>
      <c r="I749" s="218"/>
      <c r="J749" s="218"/>
      <c r="K749" s="218"/>
      <c r="L749" s="218"/>
      <c r="M749" s="218"/>
      <c r="N749" s="218"/>
      <c r="O749" s="218"/>
      <c r="P749" s="218"/>
      <c r="Q749" s="218"/>
      <c r="R749" s="218"/>
      <c r="S749" s="218"/>
      <c r="T749" s="218"/>
      <c r="U749" s="218"/>
      <c r="V749" s="218"/>
      <c r="W749" s="218"/>
      <c r="X749" s="218"/>
      <c r="Y749" s="218"/>
      <c r="Z749" s="218"/>
      <c r="AA749" s="218"/>
    </row>
    <row r="750" spans="1:27" x14ac:dyDescent="0.25">
      <c r="A750" s="218"/>
      <c r="B750" s="218"/>
      <c r="C750" s="218"/>
      <c r="D750" s="218"/>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row>
    <row r="751" spans="1:27" x14ac:dyDescent="0.25">
      <c r="A751" s="218"/>
      <c r="B751" s="218"/>
      <c r="C751" s="218"/>
      <c r="D751" s="218"/>
      <c r="E751" s="218"/>
      <c r="F751" s="218"/>
      <c r="G751" s="218"/>
      <c r="H751" s="218"/>
      <c r="I751" s="218"/>
      <c r="J751" s="218"/>
      <c r="K751" s="218"/>
      <c r="L751" s="218"/>
      <c r="M751" s="218"/>
      <c r="N751" s="218"/>
      <c r="O751" s="218"/>
      <c r="P751" s="218"/>
      <c r="Q751" s="218"/>
      <c r="R751" s="218"/>
      <c r="S751" s="218"/>
      <c r="T751" s="218"/>
      <c r="U751" s="218"/>
      <c r="V751" s="218"/>
      <c r="W751" s="218"/>
      <c r="X751" s="218"/>
      <c r="Y751" s="218"/>
      <c r="Z751" s="218"/>
      <c r="AA751" s="218"/>
    </row>
    <row r="752" spans="1:27" x14ac:dyDescent="0.25">
      <c r="A752" s="218"/>
      <c r="B752" s="218"/>
      <c r="C752" s="218"/>
      <c r="D752" s="218"/>
      <c r="E752" s="218"/>
      <c r="F752" s="218"/>
      <c r="G752" s="218"/>
      <c r="H752" s="218"/>
      <c r="I752" s="218"/>
      <c r="J752" s="218"/>
      <c r="K752" s="218"/>
      <c r="L752" s="218"/>
      <c r="M752" s="218"/>
      <c r="N752" s="218"/>
      <c r="O752" s="218"/>
      <c r="P752" s="218"/>
      <c r="Q752" s="218"/>
      <c r="R752" s="218"/>
      <c r="S752" s="218"/>
      <c r="T752" s="218"/>
      <c r="U752" s="218"/>
      <c r="V752" s="218"/>
      <c r="W752" s="218"/>
      <c r="X752" s="218"/>
      <c r="Y752" s="218"/>
      <c r="Z752" s="218"/>
      <c r="AA752" s="218"/>
    </row>
    <row r="753" spans="1:27" x14ac:dyDescent="0.25">
      <c r="A753" s="218"/>
      <c r="B753" s="218"/>
      <c r="C753" s="218"/>
      <c r="D753" s="218"/>
      <c r="E753" s="218"/>
      <c r="F753" s="218"/>
      <c r="G753" s="218"/>
      <c r="H753" s="218"/>
      <c r="I753" s="218"/>
      <c r="J753" s="218"/>
      <c r="K753" s="218"/>
      <c r="L753" s="218"/>
      <c r="M753" s="218"/>
      <c r="N753" s="218"/>
      <c r="O753" s="218"/>
      <c r="P753" s="218"/>
      <c r="Q753" s="218"/>
      <c r="R753" s="218"/>
      <c r="S753" s="218"/>
      <c r="T753" s="218"/>
      <c r="U753" s="218"/>
      <c r="V753" s="218"/>
      <c r="W753" s="218"/>
      <c r="X753" s="218"/>
      <c r="Y753" s="218"/>
      <c r="Z753" s="218"/>
      <c r="AA753" s="218"/>
    </row>
    <row r="754" spans="1:27" x14ac:dyDescent="0.25">
      <c r="A754" s="218"/>
      <c r="B754" s="218"/>
      <c r="C754" s="218"/>
      <c r="D754" s="218"/>
      <c r="E754" s="218"/>
      <c r="F754" s="218"/>
      <c r="G754" s="218"/>
      <c r="H754" s="218"/>
      <c r="I754" s="218"/>
      <c r="J754" s="218"/>
      <c r="K754" s="218"/>
      <c r="L754" s="218"/>
      <c r="M754" s="218"/>
      <c r="N754" s="218"/>
      <c r="O754" s="218"/>
      <c r="P754" s="218"/>
      <c r="Q754" s="218"/>
      <c r="R754" s="218"/>
      <c r="S754" s="218"/>
      <c r="T754" s="218"/>
      <c r="U754" s="218"/>
      <c r="V754" s="218"/>
      <c r="W754" s="218"/>
      <c r="X754" s="218"/>
      <c r="Y754" s="218"/>
      <c r="Z754" s="218"/>
      <c r="AA754" s="218"/>
    </row>
    <row r="755" spans="1:27" x14ac:dyDescent="0.25">
      <c r="A755" s="218"/>
      <c r="B755" s="218"/>
      <c r="C755" s="218"/>
      <c r="D755" s="218"/>
      <c r="E755" s="218"/>
      <c r="F755" s="218"/>
      <c r="G755" s="218"/>
      <c r="H755" s="218"/>
      <c r="I755" s="218"/>
      <c r="J755" s="218"/>
      <c r="K755" s="218"/>
      <c r="L755" s="218"/>
      <c r="M755" s="218"/>
      <c r="N755" s="218"/>
      <c r="O755" s="218"/>
      <c r="P755" s="218"/>
      <c r="Q755" s="218"/>
      <c r="R755" s="218"/>
      <c r="S755" s="218"/>
      <c r="T755" s="218"/>
      <c r="U755" s="218"/>
      <c r="V755" s="218"/>
      <c r="W755" s="218"/>
      <c r="X755" s="218"/>
      <c r="Y755" s="218"/>
      <c r="Z755" s="218"/>
      <c r="AA755" s="218"/>
    </row>
    <row r="756" spans="1:27" x14ac:dyDescent="0.25">
      <c r="A756" s="218"/>
      <c r="B756" s="218"/>
      <c r="C756" s="218"/>
      <c r="D756" s="218"/>
      <c r="E756" s="218"/>
      <c r="F756" s="218"/>
      <c r="G756" s="218"/>
      <c r="H756" s="218"/>
      <c r="I756" s="218"/>
      <c r="J756" s="218"/>
      <c r="K756" s="218"/>
      <c r="L756" s="218"/>
      <c r="M756" s="218"/>
      <c r="N756" s="218"/>
      <c r="O756" s="218"/>
      <c r="P756" s="218"/>
      <c r="Q756" s="218"/>
      <c r="R756" s="218"/>
      <c r="S756" s="218"/>
      <c r="T756" s="218"/>
      <c r="U756" s="218"/>
      <c r="V756" s="218"/>
      <c r="W756" s="218"/>
      <c r="X756" s="218"/>
      <c r="Y756" s="218"/>
      <c r="Z756" s="218"/>
      <c r="AA756" s="218"/>
    </row>
    <row r="757" spans="1:27" x14ac:dyDescent="0.25">
      <c r="A757" s="218"/>
      <c r="B757" s="218"/>
      <c r="C757" s="218"/>
      <c r="D757" s="218"/>
      <c r="E757" s="218"/>
      <c r="F757" s="218"/>
      <c r="G757" s="218"/>
      <c r="H757" s="218"/>
      <c r="I757" s="218"/>
      <c r="J757" s="218"/>
      <c r="K757" s="218"/>
      <c r="L757" s="218"/>
      <c r="M757" s="218"/>
      <c r="N757" s="218"/>
      <c r="O757" s="218"/>
      <c r="P757" s="218"/>
      <c r="Q757" s="218"/>
      <c r="R757" s="218"/>
      <c r="S757" s="218"/>
      <c r="T757" s="218"/>
      <c r="U757" s="218"/>
      <c r="V757" s="218"/>
      <c r="W757" s="218"/>
      <c r="X757" s="218"/>
      <c r="Y757" s="218"/>
      <c r="Z757" s="218"/>
      <c r="AA757" s="218"/>
    </row>
    <row r="758" spans="1:27" x14ac:dyDescent="0.25">
      <c r="A758" s="218"/>
      <c r="B758" s="218"/>
      <c r="C758" s="218"/>
      <c r="D758" s="218"/>
      <c r="E758" s="218"/>
      <c r="F758" s="218"/>
      <c r="G758" s="218"/>
      <c r="H758" s="218"/>
      <c r="I758" s="218"/>
      <c r="J758" s="218"/>
      <c r="K758" s="218"/>
      <c r="L758" s="218"/>
      <c r="M758" s="218"/>
      <c r="N758" s="218"/>
      <c r="O758" s="218"/>
      <c r="P758" s="218"/>
      <c r="Q758" s="218"/>
      <c r="R758" s="218"/>
      <c r="S758" s="218"/>
      <c r="T758" s="218"/>
      <c r="U758" s="218"/>
      <c r="V758" s="218"/>
      <c r="W758" s="218"/>
      <c r="X758" s="218"/>
      <c r="Y758" s="218"/>
      <c r="Z758" s="218"/>
      <c r="AA758" s="218"/>
    </row>
    <row r="759" spans="1:27" x14ac:dyDescent="0.25">
      <c r="A759" s="218"/>
      <c r="B759" s="218"/>
      <c r="C759" s="218"/>
      <c r="D759" s="218"/>
      <c r="E759" s="218"/>
      <c r="F759" s="218"/>
      <c r="G759" s="218"/>
      <c r="H759" s="218"/>
      <c r="I759" s="218"/>
      <c r="J759" s="218"/>
      <c r="K759" s="218"/>
      <c r="L759" s="218"/>
      <c r="M759" s="218"/>
      <c r="N759" s="218"/>
      <c r="O759" s="218"/>
      <c r="P759" s="218"/>
      <c r="Q759" s="218"/>
      <c r="R759" s="218"/>
      <c r="S759" s="218"/>
      <c r="T759" s="218"/>
      <c r="U759" s="218"/>
      <c r="V759" s="218"/>
      <c r="W759" s="218"/>
      <c r="X759" s="218"/>
      <c r="Y759" s="218"/>
      <c r="Z759" s="218"/>
      <c r="AA759" s="218"/>
    </row>
    <row r="760" spans="1:27" x14ac:dyDescent="0.25">
      <c r="A760" s="218"/>
      <c r="B760" s="218"/>
      <c r="C760" s="218"/>
      <c r="D760" s="218"/>
      <c r="E760" s="218"/>
      <c r="F760" s="218"/>
      <c r="G760" s="218"/>
      <c r="H760" s="218"/>
      <c r="I760" s="218"/>
      <c r="J760" s="218"/>
      <c r="K760" s="218"/>
      <c r="L760" s="218"/>
      <c r="M760" s="218"/>
      <c r="N760" s="218"/>
      <c r="O760" s="218"/>
      <c r="P760" s="218"/>
      <c r="Q760" s="218"/>
      <c r="R760" s="218"/>
      <c r="S760" s="218"/>
      <c r="T760" s="218"/>
      <c r="U760" s="218"/>
      <c r="V760" s="218"/>
      <c r="W760" s="218"/>
      <c r="X760" s="218"/>
      <c r="Y760" s="218"/>
      <c r="Z760" s="218"/>
      <c r="AA760" s="218"/>
    </row>
    <row r="761" spans="1:27" x14ac:dyDescent="0.25">
      <c r="A761" s="218"/>
      <c r="B761" s="218"/>
      <c r="C761" s="218"/>
      <c r="D761" s="218"/>
      <c r="E761" s="218"/>
      <c r="F761" s="218"/>
      <c r="G761" s="218"/>
      <c r="H761" s="218"/>
      <c r="I761" s="218"/>
      <c r="J761" s="218"/>
      <c r="K761" s="218"/>
      <c r="L761" s="218"/>
      <c r="M761" s="218"/>
      <c r="N761" s="218"/>
      <c r="O761" s="218"/>
      <c r="P761" s="218"/>
      <c r="Q761" s="218"/>
      <c r="R761" s="218"/>
      <c r="S761" s="218"/>
      <c r="T761" s="218"/>
      <c r="U761" s="218"/>
      <c r="V761" s="218"/>
      <c r="W761" s="218"/>
      <c r="X761" s="218"/>
      <c r="Y761" s="218"/>
      <c r="Z761" s="218"/>
      <c r="AA761" s="218"/>
    </row>
    <row r="762" spans="1:27" x14ac:dyDescent="0.25">
      <c r="A762" s="218"/>
      <c r="B762" s="218"/>
      <c r="C762" s="218"/>
      <c r="D762" s="218"/>
      <c r="E762" s="218"/>
      <c r="F762" s="218"/>
      <c r="G762" s="218"/>
      <c r="H762" s="218"/>
      <c r="I762" s="218"/>
      <c r="J762" s="218"/>
      <c r="K762" s="218"/>
      <c r="L762" s="218"/>
      <c r="M762" s="218"/>
      <c r="N762" s="218"/>
      <c r="O762" s="218"/>
      <c r="P762" s="218"/>
      <c r="Q762" s="218"/>
      <c r="R762" s="218"/>
      <c r="S762" s="218"/>
      <c r="T762" s="218"/>
      <c r="U762" s="218"/>
      <c r="V762" s="218"/>
      <c r="W762" s="218"/>
      <c r="X762" s="218"/>
      <c r="Y762" s="218"/>
      <c r="Z762" s="218"/>
      <c r="AA762" s="218"/>
    </row>
    <row r="763" spans="1:27" x14ac:dyDescent="0.25">
      <c r="A763" s="218"/>
      <c r="B763" s="218"/>
      <c r="C763" s="218"/>
      <c r="D763" s="218"/>
      <c r="E763" s="218"/>
      <c r="F763" s="218"/>
      <c r="G763" s="218"/>
      <c r="H763" s="218"/>
      <c r="I763" s="218"/>
      <c r="J763" s="218"/>
      <c r="K763" s="218"/>
      <c r="L763" s="218"/>
      <c r="M763" s="218"/>
      <c r="N763" s="218"/>
      <c r="O763" s="218"/>
      <c r="P763" s="218"/>
      <c r="Q763" s="218"/>
      <c r="R763" s="218"/>
      <c r="S763" s="218"/>
      <c r="T763" s="218"/>
      <c r="U763" s="218"/>
      <c r="V763" s="218"/>
      <c r="W763" s="218"/>
      <c r="X763" s="218"/>
      <c r="Y763" s="218"/>
      <c r="Z763" s="218"/>
      <c r="AA763" s="218"/>
    </row>
    <row r="764" spans="1:27" x14ac:dyDescent="0.25">
      <c r="A764" s="218"/>
      <c r="B764" s="218"/>
      <c r="C764" s="218"/>
      <c r="D764" s="218"/>
      <c r="E764" s="218"/>
      <c r="F764" s="218"/>
      <c r="G764" s="218"/>
      <c r="H764" s="218"/>
      <c r="I764" s="218"/>
      <c r="J764" s="218"/>
      <c r="K764" s="218"/>
      <c r="L764" s="218"/>
      <c r="M764" s="218"/>
      <c r="N764" s="218"/>
      <c r="O764" s="218"/>
      <c r="P764" s="218"/>
      <c r="Q764" s="218"/>
      <c r="R764" s="218"/>
      <c r="S764" s="218"/>
      <c r="T764" s="218"/>
      <c r="U764" s="218"/>
      <c r="V764" s="218"/>
      <c r="W764" s="218"/>
      <c r="X764" s="218"/>
      <c r="Y764" s="218"/>
      <c r="Z764" s="218"/>
      <c r="AA764" s="218"/>
    </row>
    <row r="765" spans="1:27" x14ac:dyDescent="0.25">
      <c r="A765" s="218"/>
      <c r="B765" s="218"/>
      <c r="C765" s="218"/>
      <c r="D765" s="218"/>
      <c r="E765" s="218"/>
      <c r="F765" s="218"/>
      <c r="G765" s="218"/>
      <c r="H765" s="218"/>
      <c r="I765" s="218"/>
      <c r="J765" s="218"/>
      <c r="K765" s="218"/>
      <c r="L765" s="218"/>
      <c r="M765" s="218"/>
      <c r="N765" s="218"/>
      <c r="O765" s="218"/>
      <c r="P765" s="218"/>
      <c r="Q765" s="218"/>
      <c r="R765" s="218"/>
      <c r="S765" s="218"/>
      <c r="T765" s="218"/>
      <c r="U765" s="218"/>
      <c r="V765" s="218"/>
      <c r="W765" s="218"/>
      <c r="X765" s="218"/>
      <c r="Y765" s="218"/>
      <c r="Z765" s="218"/>
      <c r="AA765" s="218"/>
    </row>
    <row r="766" spans="1:27" x14ac:dyDescent="0.25">
      <c r="A766" s="218"/>
      <c r="B766" s="218"/>
      <c r="C766" s="218"/>
      <c r="D766" s="218"/>
      <c r="E766" s="218"/>
      <c r="F766" s="218"/>
      <c r="G766" s="218"/>
      <c r="H766" s="218"/>
      <c r="I766" s="218"/>
      <c r="J766" s="218"/>
      <c r="K766" s="218"/>
      <c r="L766" s="218"/>
      <c r="M766" s="218"/>
      <c r="N766" s="218"/>
      <c r="O766" s="218"/>
      <c r="P766" s="218"/>
      <c r="Q766" s="218"/>
      <c r="R766" s="218"/>
      <c r="S766" s="218"/>
      <c r="T766" s="218"/>
      <c r="U766" s="218"/>
      <c r="V766" s="218"/>
      <c r="W766" s="218"/>
      <c r="X766" s="218"/>
      <c r="Y766" s="218"/>
      <c r="Z766" s="218"/>
      <c r="AA766" s="218"/>
    </row>
    <row r="767" spans="1:27" x14ac:dyDescent="0.25">
      <c r="A767" s="218"/>
      <c r="B767" s="218"/>
      <c r="C767" s="218"/>
      <c r="D767" s="218"/>
      <c r="E767" s="218"/>
      <c r="F767" s="218"/>
      <c r="G767" s="218"/>
      <c r="H767" s="218"/>
      <c r="I767" s="218"/>
      <c r="J767" s="218"/>
      <c r="K767" s="218"/>
      <c r="L767" s="218"/>
      <c r="M767" s="218"/>
      <c r="N767" s="218"/>
      <c r="O767" s="218"/>
      <c r="P767" s="218"/>
      <c r="Q767" s="218"/>
      <c r="R767" s="218"/>
      <c r="S767" s="218"/>
      <c r="T767" s="218"/>
      <c r="U767" s="218"/>
      <c r="V767" s="218"/>
      <c r="W767" s="218"/>
      <c r="X767" s="218"/>
      <c r="Y767" s="218"/>
      <c r="Z767" s="218"/>
      <c r="AA767" s="218"/>
    </row>
    <row r="768" spans="1:27" x14ac:dyDescent="0.25">
      <c r="A768" s="218"/>
      <c r="B768" s="218"/>
      <c r="C768" s="218"/>
      <c r="D768" s="218"/>
      <c r="E768" s="218"/>
      <c r="F768" s="218"/>
      <c r="G768" s="218"/>
      <c r="H768" s="218"/>
      <c r="I768" s="218"/>
      <c r="J768" s="218"/>
      <c r="K768" s="218"/>
      <c r="L768" s="218"/>
      <c r="M768" s="218"/>
      <c r="N768" s="218"/>
      <c r="O768" s="218"/>
      <c r="P768" s="218"/>
      <c r="Q768" s="218"/>
      <c r="R768" s="218"/>
      <c r="S768" s="218"/>
      <c r="T768" s="218"/>
      <c r="U768" s="218"/>
      <c r="V768" s="218"/>
      <c r="W768" s="218"/>
      <c r="X768" s="218"/>
      <c r="Y768" s="218"/>
      <c r="Z768" s="218"/>
      <c r="AA768" s="218"/>
    </row>
    <row r="769" spans="1:27" x14ac:dyDescent="0.25">
      <c r="A769" s="218"/>
      <c r="B769" s="218"/>
      <c r="C769" s="218"/>
      <c r="D769" s="218"/>
      <c r="E769" s="218"/>
      <c r="F769" s="218"/>
      <c r="G769" s="218"/>
      <c r="H769" s="218"/>
      <c r="I769" s="218"/>
      <c r="J769" s="218"/>
      <c r="K769" s="218"/>
      <c r="L769" s="218"/>
      <c r="M769" s="218"/>
      <c r="N769" s="218"/>
      <c r="O769" s="218"/>
      <c r="P769" s="218"/>
      <c r="Q769" s="218"/>
      <c r="R769" s="218"/>
      <c r="S769" s="218"/>
      <c r="T769" s="218"/>
      <c r="U769" s="218"/>
      <c r="V769" s="218"/>
      <c r="W769" s="218"/>
      <c r="X769" s="218"/>
      <c r="Y769" s="218"/>
      <c r="Z769" s="218"/>
      <c r="AA769" s="218"/>
    </row>
    <row r="770" spans="1:27" x14ac:dyDescent="0.25">
      <c r="A770" s="218"/>
      <c r="B770" s="218"/>
      <c r="C770" s="218"/>
      <c r="D770" s="218"/>
      <c r="E770" s="218"/>
      <c r="F770" s="218"/>
      <c r="G770" s="218"/>
      <c r="H770" s="218"/>
      <c r="I770" s="218"/>
      <c r="J770" s="218"/>
      <c r="K770" s="218"/>
      <c r="L770" s="218"/>
      <c r="M770" s="218"/>
      <c r="N770" s="218"/>
      <c r="O770" s="218"/>
      <c r="P770" s="218"/>
      <c r="Q770" s="218"/>
      <c r="R770" s="218"/>
      <c r="S770" s="218"/>
      <c r="T770" s="218"/>
      <c r="U770" s="218"/>
      <c r="V770" s="218"/>
      <c r="W770" s="218"/>
      <c r="X770" s="218"/>
      <c r="Y770" s="218"/>
      <c r="Z770" s="218"/>
      <c r="AA770" s="218"/>
    </row>
    <row r="771" spans="1:27" x14ac:dyDescent="0.25">
      <c r="A771" s="218"/>
      <c r="B771" s="218"/>
      <c r="C771" s="218"/>
      <c r="D771" s="218"/>
      <c r="E771" s="218"/>
      <c r="F771" s="218"/>
      <c r="G771" s="218"/>
      <c r="H771" s="218"/>
      <c r="I771" s="218"/>
      <c r="J771" s="218"/>
      <c r="K771" s="218"/>
      <c r="L771" s="218"/>
      <c r="M771" s="218"/>
      <c r="N771" s="218"/>
      <c r="O771" s="218"/>
      <c r="P771" s="218"/>
      <c r="Q771" s="218"/>
      <c r="R771" s="218"/>
      <c r="S771" s="218"/>
      <c r="T771" s="218"/>
      <c r="U771" s="218"/>
      <c r="V771" s="218"/>
      <c r="W771" s="218"/>
      <c r="X771" s="218"/>
      <c r="Y771" s="218"/>
      <c r="Z771" s="218"/>
      <c r="AA771" s="218"/>
    </row>
    <row r="772" spans="1:27" x14ac:dyDescent="0.25">
      <c r="A772" s="218"/>
      <c r="B772" s="218"/>
      <c r="C772" s="218"/>
      <c r="D772" s="218"/>
      <c r="E772" s="218"/>
      <c r="F772" s="218"/>
      <c r="G772" s="218"/>
      <c r="H772" s="218"/>
      <c r="I772" s="218"/>
      <c r="J772" s="218"/>
      <c r="K772" s="218"/>
      <c r="L772" s="218"/>
      <c r="M772" s="218"/>
      <c r="N772" s="218"/>
      <c r="O772" s="218"/>
      <c r="P772" s="218"/>
      <c r="Q772" s="218"/>
      <c r="R772" s="218"/>
      <c r="S772" s="218"/>
      <c r="T772" s="218"/>
      <c r="U772" s="218"/>
      <c r="V772" s="218"/>
      <c r="W772" s="218"/>
      <c r="X772" s="218"/>
      <c r="Y772" s="218"/>
      <c r="Z772" s="218"/>
      <c r="AA772" s="218"/>
    </row>
    <row r="773" spans="1:27" x14ac:dyDescent="0.25">
      <c r="A773" s="218"/>
      <c r="B773" s="218"/>
      <c r="C773" s="218"/>
      <c r="D773" s="218"/>
      <c r="E773" s="218"/>
      <c r="F773" s="218"/>
      <c r="G773" s="218"/>
      <c r="H773" s="218"/>
      <c r="I773" s="218"/>
      <c r="J773" s="218"/>
      <c r="K773" s="218"/>
      <c r="L773" s="218"/>
      <c r="M773" s="218"/>
      <c r="N773" s="218"/>
      <c r="O773" s="218"/>
      <c r="P773" s="218"/>
      <c r="Q773" s="218"/>
      <c r="R773" s="218"/>
      <c r="S773" s="218"/>
      <c r="T773" s="218"/>
      <c r="U773" s="218"/>
      <c r="V773" s="218"/>
      <c r="W773" s="218"/>
      <c r="X773" s="218"/>
      <c r="Y773" s="218"/>
      <c r="Z773" s="218"/>
      <c r="AA773" s="218"/>
    </row>
    <row r="774" spans="1:27" x14ac:dyDescent="0.25">
      <c r="A774" s="218"/>
      <c r="B774" s="218"/>
      <c r="C774" s="218"/>
      <c r="D774" s="218"/>
      <c r="E774" s="218"/>
      <c r="F774" s="218"/>
      <c r="G774" s="218"/>
      <c r="H774" s="218"/>
      <c r="I774" s="218"/>
      <c r="J774" s="218"/>
      <c r="K774" s="218"/>
      <c r="L774" s="218"/>
      <c r="M774" s="218"/>
      <c r="N774" s="218"/>
      <c r="O774" s="218"/>
      <c r="P774" s="218"/>
      <c r="Q774" s="218"/>
      <c r="R774" s="218"/>
      <c r="S774" s="218"/>
      <c r="T774" s="218"/>
      <c r="U774" s="218"/>
      <c r="V774" s="218"/>
      <c r="W774" s="218"/>
      <c r="X774" s="218"/>
      <c r="Y774" s="218"/>
      <c r="Z774" s="218"/>
      <c r="AA774" s="218"/>
    </row>
    <row r="775" spans="1:27" x14ac:dyDescent="0.25">
      <c r="A775" s="218"/>
      <c r="B775" s="218"/>
      <c r="C775" s="218"/>
      <c r="D775" s="218"/>
      <c r="E775" s="218"/>
      <c r="F775" s="218"/>
      <c r="G775" s="218"/>
      <c r="H775" s="218"/>
      <c r="I775" s="218"/>
      <c r="J775" s="218"/>
      <c r="K775" s="218"/>
      <c r="L775" s="218"/>
      <c r="M775" s="218"/>
      <c r="N775" s="218"/>
      <c r="O775" s="218"/>
      <c r="P775" s="218"/>
      <c r="Q775" s="218"/>
      <c r="R775" s="218"/>
      <c r="S775" s="218"/>
      <c r="T775" s="218"/>
      <c r="U775" s="218"/>
      <c r="V775" s="218"/>
      <c r="W775" s="218"/>
      <c r="X775" s="218"/>
      <c r="Y775" s="218"/>
      <c r="Z775" s="218"/>
      <c r="AA775" s="218"/>
    </row>
    <row r="776" spans="1:27" x14ac:dyDescent="0.25">
      <c r="A776" s="218"/>
      <c r="B776" s="218"/>
      <c r="C776" s="218"/>
      <c r="D776" s="218"/>
      <c r="E776" s="218"/>
      <c r="F776" s="218"/>
      <c r="G776" s="218"/>
      <c r="H776" s="218"/>
      <c r="I776" s="218"/>
      <c r="J776" s="218"/>
      <c r="K776" s="218"/>
      <c r="L776" s="218"/>
      <c r="M776" s="218"/>
      <c r="N776" s="218"/>
      <c r="O776" s="218"/>
      <c r="P776" s="218"/>
      <c r="Q776" s="218"/>
      <c r="R776" s="218"/>
      <c r="S776" s="218"/>
      <c r="T776" s="218"/>
      <c r="U776" s="218"/>
      <c r="V776" s="218"/>
      <c r="W776" s="218"/>
      <c r="X776" s="218"/>
      <c r="Y776" s="218"/>
      <c r="Z776" s="218"/>
      <c r="AA776" s="218"/>
    </row>
    <row r="777" spans="1:27" x14ac:dyDescent="0.25">
      <c r="A777" s="218"/>
      <c r="B777" s="218"/>
      <c r="C777" s="218"/>
      <c r="D777" s="218"/>
      <c r="E777" s="218"/>
      <c r="F777" s="218"/>
      <c r="G777" s="218"/>
      <c r="H777" s="218"/>
      <c r="I777" s="218"/>
      <c r="J777" s="218"/>
      <c r="K777" s="218"/>
      <c r="L777" s="218"/>
      <c r="M777" s="218"/>
      <c r="N777" s="218"/>
      <c r="O777" s="218"/>
      <c r="P777" s="218"/>
      <c r="Q777" s="218"/>
      <c r="R777" s="218"/>
      <c r="S777" s="218"/>
      <c r="T777" s="218"/>
      <c r="U777" s="218"/>
      <c r="V777" s="218"/>
      <c r="W777" s="218"/>
      <c r="X777" s="218"/>
      <c r="Y777" s="218"/>
      <c r="Z777" s="218"/>
      <c r="AA777" s="218"/>
    </row>
    <row r="778" spans="1:27" x14ac:dyDescent="0.25">
      <c r="A778" s="218"/>
      <c r="B778" s="218"/>
      <c r="C778" s="218"/>
      <c r="D778" s="218"/>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row>
    <row r="779" spans="1:27" x14ac:dyDescent="0.25">
      <c r="A779" s="218"/>
      <c r="B779" s="218"/>
      <c r="C779" s="218"/>
      <c r="D779" s="218"/>
      <c r="E779" s="218"/>
      <c r="F779" s="218"/>
      <c r="G779" s="218"/>
      <c r="H779" s="218"/>
      <c r="I779" s="218"/>
      <c r="J779" s="218"/>
      <c r="K779" s="218"/>
      <c r="L779" s="218"/>
      <c r="M779" s="218"/>
      <c r="N779" s="218"/>
      <c r="O779" s="218"/>
      <c r="P779" s="218"/>
      <c r="Q779" s="218"/>
      <c r="R779" s="218"/>
      <c r="S779" s="218"/>
      <c r="T779" s="218"/>
      <c r="U779" s="218"/>
      <c r="V779" s="218"/>
      <c r="W779" s="218"/>
      <c r="X779" s="218"/>
      <c r="Y779" s="218"/>
      <c r="Z779" s="218"/>
      <c r="AA779" s="218"/>
    </row>
    <row r="780" spans="1:27" x14ac:dyDescent="0.25">
      <c r="A780" s="218"/>
      <c r="B780" s="218"/>
      <c r="C780" s="218"/>
      <c r="D780" s="218"/>
      <c r="E780" s="218"/>
      <c r="F780" s="218"/>
      <c r="G780" s="218"/>
      <c r="H780" s="218"/>
      <c r="I780" s="218"/>
      <c r="J780" s="218"/>
      <c r="K780" s="218"/>
      <c r="L780" s="218"/>
      <c r="M780" s="218"/>
      <c r="N780" s="218"/>
      <c r="O780" s="218"/>
      <c r="P780" s="218"/>
      <c r="Q780" s="218"/>
      <c r="R780" s="218"/>
      <c r="S780" s="218"/>
      <c r="T780" s="218"/>
      <c r="U780" s="218"/>
      <c r="V780" s="218"/>
      <c r="W780" s="218"/>
      <c r="X780" s="218"/>
      <c r="Y780" s="218"/>
      <c r="Z780" s="218"/>
      <c r="AA780" s="218"/>
    </row>
    <row r="781" spans="1:27" x14ac:dyDescent="0.25">
      <c r="A781" s="218"/>
      <c r="B781" s="218"/>
      <c r="C781" s="218"/>
      <c r="D781" s="218"/>
      <c r="E781" s="218"/>
      <c r="F781" s="218"/>
      <c r="G781" s="218"/>
      <c r="H781" s="218"/>
      <c r="I781" s="218"/>
      <c r="J781" s="218"/>
      <c r="K781" s="218"/>
      <c r="L781" s="218"/>
      <c r="M781" s="218"/>
      <c r="N781" s="218"/>
      <c r="O781" s="218"/>
      <c r="P781" s="218"/>
      <c r="Q781" s="218"/>
      <c r="R781" s="218"/>
      <c r="S781" s="218"/>
      <c r="T781" s="218"/>
      <c r="U781" s="218"/>
      <c r="V781" s="218"/>
      <c r="W781" s="218"/>
      <c r="X781" s="218"/>
      <c r="Y781" s="218"/>
      <c r="Z781" s="218"/>
      <c r="AA781" s="218"/>
    </row>
    <row r="782" spans="1:27" x14ac:dyDescent="0.25">
      <c r="A782" s="218"/>
      <c r="B782" s="218"/>
      <c r="C782" s="218"/>
      <c r="D782" s="218"/>
      <c r="E782" s="218"/>
      <c r="F782" s="218"/>
      <c r="G782" s="218"/>
      <c r="H782" s="218"/>
      <c r="I782" s="218"/>
      <c r="J782" s="218"/>
      <c r="K782" s="218"/>
      <c r="L782" s="218"/>
      <c r="M782" s="218"/>
      <c r="N782" s="218"/>
      <c r="O782" s="218"/>
      <c r="P782" s="218"/>
      <c r="Q782" s="218"/>
      <c r="R782" s="218"/>
      <c r="S782" s="218"/>
      <c r="T782" s="218"/>
      <c r="U782" s="218"/>
      <c r="V782" s="218"/>
      <c r="W782" s="218"/>
      <c r="X782" s="218"/>
      <c r="Y782" s="218"/>
      <c r="Z782" s="218"/>
      <c r="AA782" s="218"/>
    </row>
    <row r="783" spans="1:27" x14ac:dyDescent="0.25">
      <c r="A783" s="218"/>
      <c r="B783" s="218"/>
      <c r="C783" s="218"/>
      <c r="D783" s="218"/>
      <c r="E783" s="218"/>
      <c r="F783" s="218"/>
      <c r="G783" s="218"/>
      <c r="H783" s="218"/>
      <c r="I783" s="218"/>
      <c r="J783" s="218"/>
      <c r="K783" s="218"/>
      <c r="L783" s="218"/>
      <c r="M783" s="218"/>
      <c r="N783" s="218"/>
      <c r="O783" s="218"/>
      <c r="P783" s="218"/>
      <c r="Q783" s="218"/>
      <c r="R783" s="218"/>
      <c r="S783" s="218"/>
      <c r="T783" s="218"/>
      <c r="U783" s="218"/>
      <c r="V783" s="218"/>
      <c r="W783" s="218"/>
      <c r="X783" s="218"/>
      <c r="Y783" s="218"/>
      <c r="Z783" s="218"/>
      <c r="AA783" s="218"/>
    </row>
    <row r="784" spans="1:27" x14ac:dyDescent="0.25">
      <c r="A784" s="218"/>
      <c r="B784" s="218"/>
      <c r="C784" s="218"/>
      <c r="D784" s="218"/>
      <c r="E784" s="218"/>
      <c r="F784" s="218"/>
      <c r="G784" s="218"/>
      <c r="H784" s="218"/>
      <c r="I784" s="218"/>
      <c r="J784" s="218"/>
      <c r="K784" s="218"/>
      <c r="L784" s="218"/>
      <c r="M784" s="218"/>
      <c r="N784" s="218"/>
      <c r="O784" s="218"/>
      <c r="P784" s="218"/>
      <c r="Q784" s="218"/>
      <c r="R784" s="218"/>
      <c r="S784" s="218"/>
      <c r="T784" s="218"/>
      <c r="U784" s="218"/>
      <c r="V784" s="218"/>
      <c r="W784" s="218"/>
      <c r="X784" s="218"/>
      <c r="Y784" s="218"/>
      <c r="Z784" s="218"/>
      <c r="AA784" s="218"/>
    </row>
    <row r="785" spans="1:27" x14ac:dyDescent="0.25">
      <c r="A785" s="218"/>
      <c r="B785" s="218"/>
      <c r="C785" s="218"/>
      <c r="D785" s="218"/>
      <c r="E785" s="218"/>
      <c r="F785" s="218"/>
      <c r="G785" s="218"/>
      <c r="H785" s="218"/>
      <c r="I785" s="218"/>
      <c r="J785" s="218"/>
      <c r="K785" s="218"/>
      <c r="L785" s="218"/>
      <c r="M785" s="218"/>
      <c r="N785" s="218"/>
      <c r="O785" s="218"/>
      <c r="P785" s="218"/>
      <c r="Q785" s="218"/>
      <c r="R785" s="218"/>
      <c r="S785" s="218"/>
      <c r="T785" s="218"/>
      <c r="U785" s="218"/>
      <c r="V785" s="218"/>
      <c r="W785" s="218"/>
      <c r="X785" s="218"/>
      <c r="Y785" s="218"/>
      <c r="Z785" s="218"/>
      <c r="AA785" s="218"/>
    </row>
    <row r="786" spans="1:27" x14ac:dyDescent="0.25">
      <c r="A786" s="218"/>
      <c r="B786" s="218"/>
      <c r="C786" s="218"/>
      <c r="D786" s="218"/>
      <c r="E786" s="218"/>
      <c r="F786" s="218"/>
      <c r="G786" s="218"/>
      <c r="H786" s="218"/>
      <c r="I786" s="218"/>
      <c r="J786" s="218"/>
      <c r="K786" s="218"/>
      <c r="L786" s="218"/>
      <c r="M786" s="218"/>
      <c r="N786" s="218"/>
      <c r="O786" s="218"/>
      <c r="P786" s="218"/>
      <c r="Q786" s="218"/>
      <c r="R786" s="218"/>
      <c r="S786" s="218"/>
      <c r="T786" s="218"/>
      <c r="U786" s="218"/>
      <c r="V786" s="218"/>
      <c r="W786" s="218"/>
      <c r="X786" s="218"/>
      <c r="Y786" s="218"/>
      <c r="Z786" s="218"/>
      <c r="AA786" s="218"/>
    </row>
    <row r="787" spans="1:27" x14ac:dyDescent="0.25">
      <c r="A787" s="218"/>
      <c r="B787" s="218"/>
      <c r="C787" s="218"/>
      <c r="D787" s="218"/>
      <c r="E787" s="218"/>
      <c r="F787" s="218"/>
      <c r="G787" s="218"/>
      <c r="H787" s="218"/>
      <c r="I787" s="218"/>
      <c r="J787" s="218"/>
      <c r="K787" s="218"/>
      <c r="L787" s="218"/>
      <c r="M787" s="218"/>
      <c r="N787" s="218"/>
      <c r="O787" s="218"/>
      <c r="P787" s="218"/>
      <c r="Q787" s="218"/>
      <c r="R787" s="218"/>
      <c r="S787" s="218"/>
      <c r="T787" s="218"/>
      <c r="U787" s="218"/>
      <c r="V787" s="218"/>
      <c r="W787" s="218"/>
      <c r="X787" s="218"/>
      <c r="Y787" s="218"/>
      <c r="Z787" s="218"/>
      <c r="AA787" s="218"/>
    </row>
    <row r="788" spans="1:27" x14ac:dyDescent="0.25">
      <c r="A788" s="218"/>
      <c r="B788" s="218"/>
      <c r="C788" s="218"/>
      <c r="D788" s="218"/>
      <c r="E788" s="218"/>
      <c r="F788" s="218"/>
      <c r="G788" s="218"/>
      <c r="H788" s="218"/>
      <c r="I788" s="218"/>
      <c r="J788" s="218"/>
      <c r="K788" s="218"/>
      <c r="L788" s="218"/>
      <c r="M788" s="218"/>
      <c r="N788" s="218"/>
      <c r="O788" s="218"/>
      <c r="P788" s="218"/>
      <c r="Q788" s="218"/>
      <c r="R788" s="218"/>
      <c r="S788" s="218"/>
      <c r="T788" s="218"/>
      <c r="U788" s="218"/>
      <c r="V788" s="218"/>
      <c r="W788" s="218"/>
      <c r="X788" s="218"/>
      <c r="Y788" s="218"/>
      <c r="Z788" s="218"/>
      <c r="AA788" s="218"/>
    </row>
    <row r="789" spans="1:27" x14ac:dyDescent="0.25">
      <c r="A789" s="218"/>
      <c r="B789" s="218"/>
      <c r="C789" s="218"/>
      <c r="D789" s="218"/>
      <c r="E789" s="218"/>
      <c r="F789" s="218"/>
      <c r="G789" s="218"/>
      <c r="H789" s="218"/>
      <c r="I789" s="218"/>
      <c r="J789" s="218"/>
      <c r="K789" s="218"/>
      <c r="L789" s="218"/>
      <c r="M789" s="218"/>
      <c r="N789" s="218"/>
      <c r="O789" s="218"/>
      <c r="P789" s="218"/>
      <c r="Q789" s="218"/>
      <c r="R789" s="218"/>
      <c r="S789" s="218"/>
      <c r="T789" s="218"/>
      <c r="U789" s="218"/>
      <c r="V789" s="218"/>
      <c r="W789" s="218"/>
      <c r="X789" s="218"/>
      <c r="Y789" s="218"/>
      <c r="Z789" s="218"/>
      <c r="AA789" s="218"/>
    </row>
    <row r="790" spans="1:27" x14ac:dyDescent="0.25">
      <c r="A790" s="218"/>
      <c r="B790" s="218"/>
      <c r="C790" s="218"/>
      <c r="D790" s="218"/>
      <c r="E790" s="218"/>
      <c r="F790" s="218"/>
      <c r="G790" s="218"/>
      <c r="H790" s="218"/>
      <c r="I790" s="218"/>
      <c r="J790" s="218"/>
      <c r="K790" s="218"/>
      <c r="L790" s="218"/>
      <c r="M790" s="218"/>
      <c r="N790" s="218"/>
      <c r="O790" s="218"/>
      <c r="P790" s="218"/>
      <c r="Q790" s="218"/>
      <c r="R790" s="218"/>
      <c r="S790" s="218"/>
      <c r="T790" s="218"/>
      <c r="U790" s="218"/>
      <c r="V790" s="218"/>
      <c r="W790" s="218"/>
      <c r="X790" s="218"/>
      <c r="Y790" s="218"/>
      <c r="Z790" s="218"/>
      <c r="AA790" s="218"/>
    </row>
    <row r="791" spans="1:27" x14ac:dyDescent="0.25">
      <c r="A791" s="218"/>
      <c r="B791" s="218"/>
      <c r="C791" s="218"/>
      <c r="D791" s="218"/>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row>
    <row r="792" spans="1:27" x14ac:dyDescent="0.25">
      <c r="A792" s="218"/>
      <c r="B792" s="218"/>
      <c r="C792" s="218"/>
      <c r="D792" s="218"/>
      <c r="E792" s="218"/>
      <c r="F792" s="218"/>
      <c r="G792" s="218"/>
      <c r="H792" s="218"/>
      <c r="I792" s="218"/>
      <c r="J792" s="218"/>
      <c r="K792" s="218"/>
      <c r="L792" s="218"/>
      <c r="M792" s="218"/>
      <c r="N792" s="218"/>
      <c r="O792" s="218"/>
      <c r="P792" s="218"/>
      <c r="Q792" s="218"/>
      <c r="R792" s="218"/>
      <c r="S792" s="218"/>
      <c r="T792" s="218"/>
      <c r="U792" s="218"/>
      <c r="V792" s="218"/>
      <c r="W792" s="218"/>
      <c r="X792" s="218"/>
      <c r="Y792" s="218"/>
      <c r="Z792" s="218"/>
      <c r="AA792" s="218"/>
    </row>
    <row r="793" spans="1:27" x14ac:dyDescent="0.25">
      <c r="A793" s="218"/>
      <c r="B793" s="218"/>
      <c r="C793" s="218"/>
      <c r="D793" s="218"/>
      <c r="E793" s="218"/>
      <c r="F793" s="218"/>
      <c r="G793" s="218"/>
      <c r="H793" s="218"/>
      <c r="I793" s="218"/>
      <c r="J793" s="218"/>
      <c r="K793" s="218"/>
      <c r="L793" s="218"/>
      <c r="M793" s="218"/>
      <c r="N793" s="218"/>
      <c r="O793" s="218"/>
      <c r="P793" s="218"/>
      <c r="Q793" s="218"/>
      <c r="R793" s="218"/>
      <c r="S793" s="218"/>
      <c r="T793" s="218"/>
      <c r="U793" s="218"/>
      <c r="V793" s="218"/>
      <c r="W793" s="218"/>
      <c r="X793" s="218"/>
      <c r="Y793" s="218"/>
      <c r="Z793" s="218"/>
      <c r="AA793" s="218"/>
    </row>
    <row r="794" spans="1:27" x14ac:dyDescent="0.25">
      <c r="A794" s="218"/>
      <c r="B794" s="218"/>
      <c r="C794" s="218"/>
      <c r="D794" s="218"/>
      <c r="E794" s="218"/>
      <c r="F794" s="218"/>
      <c r="G794" s="218"/>
      <c r="H794" s="218"/>
      <c r="I794" s="218"/>
      <c r="J794" s="218"/>
      <c r="K794" s="218"/>
      <c r="L794" s="218"/>
      <c r="M794" s="218"/>
      <c r="N794" s="218"/>
      <c r="O794" s="218"/>
      <c r="P794" s="218"/>
      <c r="Q794" s="218"/>
      <c r="R794" s="218"/>
      <c r="S794" s="218"/>
      <c r="T794" s="218"/>
      <c r="U794" s="218"/>
      <c r="V794" s="218"/>
      <c r="W794" s="218"/>
      <c r="X794" s="218"/>
      <c r="Y794" s="218"/>
      <c r="Z794" s="218"/>
      <c r="AA794" s="218"/>
    </row>
    <row r="795" spans="1:27" x14ac:dyDescent="0.25">
      <c r="A795" s="218"/>
      <c r="B795" s="218"/>
      <c r="C795" s="218"/>
      <c r="D795" s="218"/>
      <c r="E795" s="218"/>
      <c r="F795" s="218"/>
      <c r="G795" s="218"/>
      <c r="H795" s="218"/>
      <c r="I795" s="218"/>
      <c r="J795" s="218"/>
      <c r="K795" s="218"/>
      <c r="L795" s="218"/>
      <c r="M795" s="218"/>
      <c r="N795" s="218"/>
      <c r="O795" s="218"/>
      <c r="P795" s="218"/>
      <c r="Q795" s="218"/>
      <c r="R795" s="218"/>
      <c r="S795" s="218"/>
      <c r="T795" s="218"/>
      <c r="U795" s="218"/>
      <c r="V795" s="218"/>
      <c r="W795" s="218"/>
      <c r="X795" s="218"/>
      <c r="Y795" s="218"/>
      <c r="Z795" s="218"/>
      <c r="AA795" s="218"/>
    </row>
    <row r="796" spans="1:27" x14ac:dyDescent="0.25">
      <c r="A796" s="218"/>
      <c r="B796" s="218"/>
      <c r="C796" s="218"/>
      <c r="D796" s="218"/>
      <c r="E796" s="218"/>
      <c r="F796" s="218"/>
      <c r="G796" s="218"/>
      <c r="H796" s="218"/>
      <c r="I796" s="218"/>
      <c r="J796" s="218"/>
      <c r="K796" s="218"/>
      <c r="L796" s="218"/>
      <c r="M796" s="218"/>
      <c r="N796" s="218"/>
      <c r="O796" s="218"/>
      <c r="P796" s="218"/>
      <c r="Q796" s="218"/>
      <c r="R796" s="218"/>
      <c r="S796" s="218"/>
      <c r="T796" s="218"/>
      <c r="U796" s="218"/>
      <c r="V796" s="218"/>
      <c r="W796" s="218"/>
      <c r="X796" s="218"/>
      <c r="Y796" s="218"/>
      <c r="Z796" s="218"/>
      <c r="AA796" s="218"/>
    </row>
    <row r="797" spans="1:27" x14ac:dyDescent="0.25">
      <c r="A797" s="218"/>
      <c r="B797" s="218"/>
      <c r="C797" s="218"/>
      <c r="D797" s="218"/>
      <c r="E797" s="218"/>
      <c r="F797" s="218"/>
      <c r="G797" s="218"/>
      <c r="H797" s="218"/>
      <c r="I797" s="218"/>
      <c r="J797" s="218"/>
      <c r="K797" s="218"/>
      <c r="L797" s="218"/>
      <c r="M797" s="218"/>
      <c r="N797" s="218"/>
      <c r="O797" s="218"/>
      <c r="P797" s="218"/>
      <c r="Q797" s="218"/>
      <c r="R797" s="218"/>
      <c r="S797" s="218"/>
      <c r="T797" s="218"/>
      <c r="U797" s="218"/>
      <c r="V797" s="218"/>
      <c r="W797" s="218"/>
      <c r="X797" s="218"/>
      <c r="Y797" s="218"/>
      <c r="Z797" s="218"/>
      <c r="AA797" s="218"/>
    </row>
    <row r="798" spans="1:27" x14ac:dyDescent="0.25">
      <c r="A798" s="218"/>
      <c r="B798" s="218"/>
      <c r="C798" s="218"/>
      <c r="D798" s="218"/>
      <c r="E798" s="218"/>
      <c r="F798" s="218"/>
      <c r="G798" s="218"/>
      <c r="H798" s="218"/>
      <c r="I798" s="218"/>
      <c r="J798" s="218"/>
      <c r="K798" s="218"/>
      <c r="L798" s="218"/>
      <c r="M798" s="218"/>
      <c r="N798" s="218"/>
      <c r="O798" s="218"/>
      <c r="P798" s="218"/>
      <c r="Q798" s="218"/>
      <c r="R798" s="218"/>
      <c r="S798" s="218"/>
      <c r="T798" s="218"/>
      <c r="U798" s="218"/>
      <c r="V798" s="218"/>
      <c r="W798" s="218"/>
      <c r="X798" s="218"/>
      <c r="Y798" s="218"/>
      <c r="Z798" s="218"/>
      <c r="AA798" s="218"/>
    </row>
    <row r="799" spans="1:27" x14ac:dyDescent="0.25">
      <c r="A799" s="218"/>
      <c r="B799" s="218"/>
      <c r="C799" s="218"/>
      <c r="D799" s="218"/>
      <c r="E799" s="218"/>
      <c r="F799" s="218"/>
      <c r="G799" s="218"/>
      <c r="H799" s="218"/>
      <c r="I799" s="218"/>
      <c r="J799" s="218"/>
      <c r="K799" s="218"/>
      <c r="L799" s="218"/>
      <c r="M799" s="218"/>
      <c r="N799" s="218"/>
      <c r="O799" s="218"/>
      <c r="P799" s="218"/>
      <c r="Q799" s="218"/>
      <c r="R799" s="218"/>
      <c r="S799" s="218"/>
      <c r="T799" s="218"/>
      <c r="U799" s="218"/>
      <c r="V799" s="218"/>
      <c r="W799" s="218"/>
      <c r="X799" s="218"/>
      <c r="Y799" s="218"/>
      <c r="Z799" s="218"/>
      <c r="AA799" s="218"/>
    </row>
    <row r="800" spans="1:27" x14ac:dyDescent="0.25">
      <c r="A800" s="218"/>
      <c r="B800" s="218"/>
      <c r="C800" s="218"/>
      <c r="D800" s="218"/>
      <c r="E800" s="218"/>
      <c r="F800" s="218"/>
      <c r="G800" s="218"/>
      <c r="H800" s="218"/>
      <c r="I800" s="218"/>
      <c r="J800" s="218"/>
      <c r="K800" s="218"/>
      <c r="L800" s="218"/>
      <c r="M800" s="218"/>
      <c r="N800" s="218"/>
      <c r="O800" s="218"/>
      <c r="P800" s="218"/>
      <c r="Q800" s="218"/>
      <c r="R800" s="218"/>
      <c r="S800" s="218"/>
      <c r="T800" s="218"/>
      <c r="U800" s="218"/>
      <c r="V800" s="218"/>
      <c r="W800" s="218"/>
      <c r="X800" s="218"/>
      <c r="Y800" s="218"/>
      <c r="Z800" s="218"/>
      <c r="AA800" s="218"/>
    </row>
    <row r="801" spans="1:27" x14ac:dyDescent="0.25">
      <c r="A801" s="218"/>
      <c r="B801" s="218"/>
      <c r="C801" s="218"/>
      <c r="D801" s="218"/>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row>
    <row r="802" spans="1:27" x14ac:dyDescent="0.25">
      <c r="A802" s="218"/>
      <c r="B802" s="218"/>
      <c r="C802" s="218"/>
      <c r="D802" s="218"/>
      <c r="E802" s="218"/>
      <c r="F802" s="218"/>
      <c r="G802" s="218"/>
      <c r="H802" s="218"/>
      <c r="I802" s="218"/>
      <c r="J802" s="218"/>
      <c r="K802" s="218"/>
      <c r="L802" s="218"/>
      <c r="M802" s="218"/>
      <c r="N802" s="218"/>
      <c r="O802" s="218"/>
      <c r="P802" s="218"/>
      <c r="Q802" s="218"/>
      <c r="R802" s="218"/>
      <c r="S802" s="218"/>
      <c r="T802" s="218"/>
      <c r="U802" s="218"/>
      <c r="V802" s="218"/>
      <c r="W802" s="218"/>
      <c r="X802" s="218"/>
      <c r="Y802" s="218"/>
      <c r="Z802" s="218"/>
      <c r="AA802" s="218"/>
    </row>
    <row r="803" spans="1:27" x14ac:dyDescent="0.25">
      <c r="A803" s="218"/>
      <c r="B803" s="218"/>
      <c r="C803" s="218"/>
      <c r="D803" s="218"/>
      <c r="E803" s="218"/>
      <c r="F803" s="218"/>
      <c r="G803" s="218"/>
      <c r="H803" s="218"/>
      <c r="I803" s="218"/>
      <c r="J803" s="218"/>
      <c r="K803" s="218"/>
      <c r="L803" s="218"/>
      <c r="M803" s="218"/>
      <c r="N803" s="218"/>
      <c r="O803" s="218"/>
      <c r="P803" s="218"/>
      <c r="Q803" s="218"/>
      <c r="R803" s="218"/>
      <c r="S803" s="218"/>
      <c r="T803" s="218"/>
      <c r="U803" s="218"/>
      <c r="V803" s="218"/>
      <c r="W803" s="218"/>
      <c r="X803" s="218"/>
      <c r="Y803" s="218"/>
      <c r="Z803" s="218"/>
      <c r="AA803" s="218"/>
    </row>
    <row r="804" spans="1:27" x14ac:dyDescent="0.25">
      <c r="A804" s="218"/>
      <c r="B804" s="218"/>
      <c r="C804" s="218"/>
      <c r="D804" s="218"/>
      <c r="E804" s="218"/>
      <c r="F804" s="218"/>
      <c r="G804" s="218"/>
      <c r="H804" s="218"/>
      <c r="I804" s="218"/>
      <c r="J804" s="218"/>
      <c r="K804" s="218"/>
      <c r="L804" s="218"/>
      <c r="M804" s="218"/>
      <c r="N804" s="218"/>
      <c r="O804" s="218"/>
      <c r="P804" s="218"/>
      <c r="Q804" s="218"/>
      <c r="R804" s="218"/>
      <c r="S804" s="218"/>
      <c r="T804" s="218"/>
      <c r="U804" s="218"/>
      <c r="V804" s="218"/>
      <c r="W804" s="218"/>
      <c r="X804" s="218"/>
      <c r="Y804" s="218"/>
      <c r="Z804" s="218"/>
      <c r="AA804" s="218"/>
    </row>
    <row r="805" spans="1:27" x14ac:dyDescent="0.25">
      <c r="A805" s="218"/>
      <c r="B805" s="218"/>
      <c r="C805" s="218"/>
      <c r="D805" s="218"/>
      <c r="E805" s="218"/>
      <c r="F805" s="218"/>
      <c r="G805" s="218"/>
      <c r="H805" s="218"/>
      <c r="I805" s="218"/>
      <c r="J805" s="218"/>
      <c r="K805" s="218"/>
      <c r="L805" s="218"/>
      <c r="M805" s="218"/>
      <c r="N805" s="218"/>
      <c r="O805" s="218"/>
      <c r="P805" s="218"/>
      <c r="Q805" s="218"/>
      <c r="R805" s="218"/>
      <c r="S805" s="218"/>
      <c r="T805" s="218"/>
      <c r="U805" s="218"/>
      <c r="V805" s="218"/>
      <c r="W805" s="218"/>
      <c r="X805" s="218"/>
      <c r="Y805" s="218"/>
      <c r="Z805" s="218"/>
      <c r="AA805" s="218"/>
    </row>
    <row r="806" spans="1:27" x14ac:dyDescent="0.25">
      <c r="A806" s="218"/>
      <c r="B806" s="218"/>
      <c r="C806" s="218"/>
      <c r="D806" s="218"/>
      <c r="E806" s="218"/>
      <c r="F806" s="218"/>
      <c r="G806" s="218"/>
      <c r="H806" s="218"/>
      <c r="I806" s="218"/>
      <c r="J806" s="218"/>
      <c r="K806" s="218"/>
      <c r="L806" s="218"/>
      <c r="M806" s="218"/>
      <c r="N806" s="218"/>
      <c r="O806" s="218"/>
      <c r="P806" s="218"/>
      <c r="Q806" s="218"/>
      <c r="R806" s="218"/>
      <c r="S806" s="218"/>
      <c r="T806" s="218"/>
      <c r="U806" s="218"/>
      <c r="V806" s="218"/>
      <c r="W806" s="218"/>
      <c r="X806" s="218"/>
      <c r="Y806" s="218"/>
      <c r="Z806" s="218"/>
      <c r="AA806" s="218"/>
    </row>
    <row r="807" spans="1:27" x14ac:dyDescent="0.25">
      <c r="A807" s="218"/>
      <c r="B807" s="218"/>
      <c r="C807" s="218"/>
      <c r="D807" s="218"/>
      <c r="E807" s="218"/>
      <c r="F807" s="218"/>
      <c r="G807" s="218"/>
      <c r="H807" s="218"/>
      <c r="I807" s="218"/>
      <c r="J807" s="218"/>
      <c r="K807" s="218"/>
      <c r="L807" s="218"/>
      <c r="M807" s="218"/>
      <c r="N807" s="218"/>
      <c r="O807" s="218"/>
      <c r="P807" s="218"/>
      <c r="Q807" s="218"/>
      <c r="R807" s="218"/>
      <c r="S807" s="218"/>
      <c r="T807" s="218"/>
      <c r="U807" s="218"/>
      <c r="V807" s="218"/>
      <c r="W807" s="218"/>
      <c r="X807" s="218"/>
      <c r="Y807" s="218"/>
      <c r="Z807" s="218"/>
      <c r="AA807" s="218"/>
    </row>
    <row r="808" spans="1:27" x14ac:dyDescent="0.25">
      <c r="A808" s="218"/>
      <c r="B808" s="218"/>
      <c r="C808" s="218"/>
      <c r="D808" s="218"/>
      <c r="E808" s="218"/>
      <c r="F808" s="218"/>
      <c r="G808" s="218"/>
      <c r="H808" s="218"/>
      <c r="I808" s="218"/>
      <c r="J808" s="218"/>
      <c r="K808" s="218"/>
      <c r="L808" s="218"/>
      <c r="M808" s="218"/>
      <c r="N808" s="218"/>
      <c r="O808" s="218"/>
      <c r="P808" s="218"/>
      <c r="Q808" s="218"/>
      <c r="R808" s="218"/>
      <c r="S808" s="218"/>
      <c r="T808" s="218"/>
      <c r="U808" s="218"/>
      <c r="V808" s="218"/>
      <c r="W808" s="218"/>
      <c r="X808" s="218"/>
      <c r="Y808" s="218"/>
      <c r="Z808" s="218"/>
      <c r="AA808" s="218"/>
    </row>
    <row r="809" spans="1:27" x14ac:dyDescent="0.25">
      <c r="A809" s="218"/>
      <c r="B809" s="218"/>
      <c r="C809" s="218"/>
      <c r="D809" s="218"/>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row>
    <row r="810" spans="1:27" x14ac:dyDescent="0.25">
      <c r="A810" s="218"/>
      <c r="B810" s="218"/>
      <c r="C810" s="218"/>
      <c r="D810" s="218"/>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row>
    <row r="811" spans="1:27" x14ac:dyDescent="0.25">
      <c r="A811" s="218"/>
      <c r="B811" s="218"/>
      <c r="C811" s="218"/>
      <c r="D811" s="218"/>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8"/>
    </row>
    <row r="812" spans="1:27" x14ac:dyDescent="0.25">
      <c r="A812" s="218"/>
      <c r="B812" s="218"/>
      <c r="C812" s="218"/>
      <c r="D812" s="218"/>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8"/>
    </row>
    <row r="813" spans="1:27" x14ac:dyDescent="0.25">
      <c r="A813" s="218"/>
      <c r="B813" s="218"/>
      <c r="C813" s="218"/>
      <c r="D813" s="218"/>
      <c r="E813" s="218"/>
      <c r="F813" s="218"/>
      <c r="G813" s="218"/>
      <c r="H813" s="218"/>
      <c r="I813" s="218"/>
      <c r="J813" s="218"/>
      <c r="K813" s="218"/>
      <c r="L813" s="218"/>
      <c r="M813" s="218"/>
      <c r="N813" s="218"/>
      <c r="O813" s="218"/>
      <c r="P813" s="218"/>
      <c r="Q813" s="218"/>
      <c r="R813" s="218"/>
      <c r="S813" s="218"/>
      <c r="T813" s="218"/>
      <c r="U813" s="218"/>
      <c r="V813" s="218"/>
      <c r="W813" s="218"/>
      <c r="X813" s="218"/>
      <c r="Y813" s="218"/>
      <c r="Z813" s="218"/>
      <c r="AA813" s="218"/>
    </row>
    <row r="814" spans="1:27" x14ac:dyDescent="0.25">
      <c r="A814" s="218"/>
      <c r="B814" s="218"/>
      <c r="C814" s="218"/>
      <c r="D814" s="218"/>
      <c r="E814" s="218"/>
      <c r="F814" s="218"/>
      <c r="G814" s="218"/>
      <c r="H814" s="218"/>
      <c r="I814" s="218"/>
      <c r="J814" s="218"/>
      <c r="K814" s="218"/>
      <c r="L814" s="218"/>
      <c r="M814" s="218"/>
      <c r="N814" s="218"/>
      <c r="O814" s="218"/>
      <c r="P814" s="218"/>
      <c r="Q814" s="218"/>
      <c r="R814" s="218"/>
      <c r="S814" s="218"/>
      <c r="T814" s="218"/>
      <c r="U814" s="218"/>
      <c r="V814" s="218"/>
      <c r="W814" s="218"/>
      <c r="X814" s="218"/>
      <c r="Y814" s="218"/>
      <c r="Z814" s="218"/>
      <c r="AA814" s="218"/>
    </row>
    <row r="815" spans="1:27" x14ac:dyDescent="0.25">
      <c r="A815" s="218"/>
      <c r="B815" s="218"/>
      <c r="C815" s="218"/>
      <c r="D815" s="218"/>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row>
    <row r="816" spans="1:27" x14ac:dyDescent="0.25">
      <c r="A816" s="218"/>
      <c r="B816" s="218"/>
      <c r="C816" s="218"/>
      <c r="D816" s="218"/>
      <c r="E816" s="218"/>
      <c r="F816" s="218"/>
      <c r="G816" s="218"/>
      <c r="H816" s="218"/>
      <c r="I816" s="218"/>
      <c r="J816" s="218"/>
      <c r="K816" s="218"/>
      <c r="L816" s="218"/>
      <c r="M816" s="218"/>
      <c r="N816" s="218"/>
      <c r="O816" s="218"/>
      <c r="P816" s="218"/>
      <c r="Q816" s="218"/>
      <c r="R816" s="218"/>
      <c r="S816" s="218"/>
      <c r="T816" s="218"/>
      <c r="U816" s="218"/>
      <c r="V816" s="218"/>
      <c r="W816" s="218"/>
      <c r="X816" s="218"/>
      <c r="Y816" s="218"/>
      <c r="Z816" s="218"/>
      <c r="AA816" s="218"/>
    </row>
    <row r="817" spans="1:27" x14ac:dyDescent="0.25">
      <c r="A817" s="218"/>
      <c r="B817" s="218"/>
      <c r="C817" s="218"/>
      <c r="D817" s="218"/>
      <c r="E817" s="218"/>
      <c r="F817" s="218"/>
      <c r="G817" s="218"/>
      <c r="H817" s="218"/>
      <c r="I817" s="218"/>
      <c r="J817" s="218"/>
      <c r="K817" s="218"/>
      <c r="L817" s="218"/>
      <c r="M817" s="218"/>
      <c r="N817" s="218"/>
      <c r="O817" s="218"/>
      <c r="P817" s="218"/>
      <c r="Q817" s="218"/>
      <c r="R817" s="218"/>
      <c r="S817" s="218"/>
      <c r="T817" s="218"/>
      <c r="U817" s="218"/>
      <c r="V817" s="218"/>
      <c r="W817" s="218"/>
      <c r="X817" s="218"/>
      <c r="Y817" s="218"/>
      <c r="Z817" s="218"/>
      <c r="AA817" s="218"/>
    </row>
    <row r="818" spans="1:27" x14ac:dyDescent="0.25">
      <c r="A818" s="218"/>
      <c r="B818" s="218"/>
      <c r="C818" s="218"/>
      <c r="D818" s="218"/>
      <c r="E818" s="218"/>
      <c r="F818" s="218"/>
      <c r="G818" s="218"/>
      <c r="H818" s="218"/>
      <c r="I818" s="218"/>
      <c r="J818" s="218"/>
      <c r="K818" s="218"/>
      <c r="L818" s="218"/>
      <c r="M818" s="218"/>
      <c r="N818" s="218"/>
      <c r="O818" s="218"/>
      <c r="P818" s="218"/>
      <c r="Q818" s="218"/>
      <c r="R818" s="218"/>
      <c r="S818" s="218"/>
      <c r="T818" s="218"/>
      <c r="U818" s="218"/>
      <c r="V818" s="218"/>
      <c r="W818" s="218"/>
      <c r="X818" s="218"/>
      <c r="Y818" s="218"/>
      <c r="Z818" s="218"/>
      <c r="AA818" s="218"/>
    </row>
    <row r="819" spans="1:27" x14ac:dyDescent="0.25">
      <c r="A819" s="218"/>
      <c r="B819" s="218"/>
      <c r="C819" s="218"/>
      <c r="D819" s="218"/>
      <c r="E819" s="218"/>
      <c r="F819" s="218"/>
      <c r="G819" s="218"/>
      <c r="H819" s="218"/>
      <c r="I819" s="218"/>
      <c r="J819" s="218"/>
      <c r="K819" s="218"/>
      <c r="L819" s="218"/>
      <c r="M819" s="218"/>
      <c r="N819" s="218"/>
      <c r="O819" s="218"/>
      <c r="P819" s="218"/>
      <c r="Q819" s="218"/>
      <c r="R819" s="218"/>
      <c r="S819" s="218"/>
      <c r="T819" s="218"/>
      <c r="U819" s="218"/>
      <c r="V819" s="218"/>
      <c r="W819" s="218"/>
      <c r="X819" s="218"/>
      <c r="Y819" s="218"/>
      <c r="Z819" s="218"/>
      <c r="AA819" s="218"/>
    </row>
    <row r="820" spans="1:27" x14ac:dyDescent="0.25">
      <c r="A820" s="218"/>
      <c r="B820" s="218"/>
      <c r="C820" s="218"/>
      <c r="D820" s="218"/>
      <c r="E820" s="218"/>
      <c r="F820" s="218"/>
      <c r="G820" s="218"/>
      <c r="H820" s="218"/>
      <c r="I820" s="218"/>
      <c r="J820" s="218"/>
      <c r="K820" s="218"/>
      <c r="L820" s="218"/>
      <c r="M820" s="218"/>
      <c r="N820" s="218"/>
      <c r="O820" s="218"/>
      <c r="P820" s="218"/>
      <c r="Q820" s="218"/>
      <c r="R820" s="218"/>
      <c r="S820" s="218"/>
      <c r="T820" s="218"/>
      <c r="U820" s="218"/>
      <c r="V820" s="218"/>
      <c r="W820" s="218"/>
      <c r="X820" s="218"/>
      <c r="Y820" s="218"/>
      <c r="Z820" s="218"/>
      <c r="AA820" s="218"/>
    </row>
    <row r="821" spans="1:27" x14ac:dyDescent="0.25">
      <c r="A821" s="218"/>
      <c r="B821" s="218"/>
      <c r="C821" s="218"/>
      <c r="D821" s="218"/>
      <c r="E821" s="218"/>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row>
    <row r="822" spans="1:27" x14ac:dyDescent="0.25">
      <c r="A822" s="218"/>
      <c r="B822" s="218"/>
      <c r="C822" s="218"/>
      <c r="D822" s="218"/>
      <c r="E822" s="218"/>
      <c r="F822" s="218"/>
      <c r="G822" s="218"/>
      <c r="H822" s="218"/>
      <c r="I822" s="218"/>
      <c r="J822" s="218"/>
      <c r="K822" s="218"/>
      <c r="L822" s="218"/>
      <c r="M822" s="218"/>
      <c r="N822" s="218"/>
      <c r="O822" s="218"/>
      <c r="P822" s="218"/>
      <c r="Q822" s="218"/>
      <c r="R822" s="218"/>
      <c r="S822" s="218"/>
      <c r="T822" s="218"/>
      <c r="U822" s="218"/>
      <c r="V822" s="218"/>
      <c r="W822" s="218"/>
      <c r="X822" s="218"/>
      <c r="Y822" s="218"/>
      <c r="Z822" s="218"/>
      <c r="AA822" s="218"/>
    </row>
    <row r="823" spans="1:27" x14ac:dyDescent="0.25">
      <c r="A823" s="218"/>
      <c r="B823" s="218"/>
      <c r="C823" s="218"/>
      <c r="D823" s="218"/>
      <c r="E823" s="218"/>
      <c r="F823" s="218"/>
      <c r="G823" s="218"/>
      <c r="H823" s="218"/>
      <c r="I823" s="218"/>
      <c r="J823" s="218"/>
      <c r="K823" s="218"/>
      <c r="L823" s="218"/>
      <c r="M823" s="218"/>
      <c r="N823" s="218"/>
      <c r="O823" s="218"/>
      <c r="P823" s="218"/>
      <c r="Q823" s="218"/>
      <c r="R823" s="218"/>
      <c r="S823" s="218"/>
      <c r="T823" s="218"/>
      <c r="U823" s="218"/>
      <c r="V823" s="218"/>
      <c r="W823" s="218"/>
      <c r="X823" s="218"/>
      <c r="Y823" s="218"/>
      <c r="Z823" s="218"/>
      <c r="AA823" s="218"/>
    </row>
    <row r="824" spans="1:27" x14ac:dyDescent="0.25">
      <c r="A824" s="218"/>
      <c r="B824" s="218"/>
      <c r="C824" s="218"/>
      <c r="D824" s="218"/>
      <c r="E824" s="218"/>
      <c r="F824" s="218"/>
      <c r="G824" s="218"/>
      <c r="H824" s="218"/>
      <c r="I824" s="218"/>
      <c r="J824" s="218"/>
      <c r="K824" s="218"/>
      <c r="L824" s="218"/>
      <c r="M824" s="218"/>
      <c r="N824" s="218"/>
      <c r="O824" s="218"/>
      <c r="P824" s="218"/>
      <c r="Q824" s="218"/>
      <c r="R824" s="218"/>
      <c r="S824" s="218"/>
      <c r="T824" s="218"/>
      <c r="U824" s="218"/>
      <c r="V824" s="218"/>
      <c r="W824" s="218"/>
      <c r="X824" s="218"/>
      <c r="Y824" s="218"/>
      <c r="Z824" s="218"/>
      <c r="AA824" s="218"/>
    </row>
    <row r="825" spans="1:27" x14ac:dyDescent="0.25">
      <c r="A825" s="218"/>
      <c r="B825" s="218"/>
      <c r="C825" s="218"/>
      <c r="D825" s="218"/>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row>
    <row r="826" spans="1:27" x14ac:dyDescent="0.25">
      <c r="A826" s="218"/>
      <c r="B826" s="218"/>
      <c r="C826" s="218"/>
      <c r="D826" s="218"/>
      <c r="E826" s="218"/>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row>
    <row r="827" spans="1:27" x14ac:dyDescent="0.25">
      <c r="A827" s="218"/>
      <c r="B827" s="218"/>
      <c r="C827" s="218"/>
      <c r="D827" s="218"/>
      <c r="E827" s="218"/>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row>
    <row r="828" spans="1:27" x14ac:dyDescent="0.25">
      <c r="A828" s="218"/>
      <c r="B828" s="218"/>
      <c r="C828" s="218"/>
      <c r="D828" s="218"/>
      <c r="E828" s="218"/>
      <c r="F828" s="218"/>
      <c r="G828" s="218"/>
      <c r="H828" s="218"/>
      <c r="I828" s="218"/>
      <c r="J828" s="218"/>
      <c r="K828" s="218"/>
      <c r="L828" s="218"/>
      <c r="M828" s="218"/>
      <c r="N828" s="218"/>
      <c r="O828" s="218"/>
      <c r="P828" s="218"/>
      <c r="Q828" s="218"/>
      <c r="R828" s="218"/>
      <c r="S828" s="218"/>
      <c r="T828" s="218"/>
      <c r="U828" s="218"/>
      <c r="V828" s="218"/>
      <c r="W828" s="218"/>
      <c r="X828" s="218"/>
      <c r="Y828" s="218"/>
      <c r="Z828" s="218"/>
      <c r="AA828" s="218"/>
    </row>
    <row r="829" spans="1:27" x14ac:dyDescent="0.25">
      <c r="A829" s="218"/>
      <c r="B829" s="218"/>
      <c r="C829" s="218"/>
      <c r="D829" s="218"/>
      <c r="E829" s="218"/>
      <c r="F829" s="218"/>
      <c r="G829" s="218"/>
      <c r="H829" s="218"/>
      <c r="I829" s="218"/>
      <c r="J829" s="218"/>
      <c r="K829" s="218"/>
      <c r="L829" s="218"/>
      <c r="M829" s="218"/>
      <c r="N829" s="218"/>
      <c r="O829" s="218"/>
      <c r="P829" s="218"/>
      <c r="Q829" s="218"/>
      <c r="R829" s="218"/>
      <c r="S829" s="218"/>
      <c r="T829" s="218"/>
      <c r="U829" s="218"/>
      <c r="V829" s="218"/>
      <c r="W829" s="218"/>
      <c r="X829" s="218"/>
      <c r="Y829" s="218"/>
      <c r="Z829" s="218"/>
      <c r="AA829" s="218"/>
    </row>
    <row r="830" spans="1:27" x14ac:dyDescent="0.25">
      <c r="A830" s="218"/>
      <c r="B830" s="218"/>
      <c r="C830" s="218"/>
      <c r="D830" s="218"/>
      <c r="E830" s="218"/>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row>
    <row r="831" spans="1:27" x14ac:dyDescent="0.25">
      <c r="A831" s="218"/>
      <c r="B831" s="218"/>
      <c r="C831" s="218"/>
      <c r="D831" s="218"/>
      <c r="E831" s="218"/>
      <c r="F831" s="218"/>
      <c r="G831" s="218"/>
      <c r="H831" s="218"/>
      <c r="I831" s="218"/>
      <c r="J831" s="218"/>
      <c r="K831" s="218"/>
      <c r="L831" s="218"/>
      <c r="M831" s="218"/>
      <c r="N831" s="218"/>
      <c r="O831" s="218"/>
      <c r="P831" s="218"/>
      <c r="Q831" s="218"/>
      <c r="R831" s="218"/>
      <c r="S831" s="218"/>
      <c r="T831" s="218"/>
      <c r="U831" s="218"/>
      <c r="V831" s="218"/>
      <c r="W831" s="218"/>
      <c r="X831" s="218"/>
      <c r="Y831" s="218"/>
      <c r="Z831" s="218"/>
      <c r="AA831" s="218"/>
    </row>
    <row r="832" spans="1:27" x14ac:dyDescent="0.25">
      <c r="A832" s="218"/>
      <c r="B832" s="218"/>
      <c r="C832" s="218"/>
      <c r="D832" s="218"/>
      <c r="E832" s="218"/>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row>
    <row r="833" spans="1:27" x14ac:dyDescent="0.25">
      <c r="A833" s="218"/>
      <c r="B833" s="218"/>
      <c r="C833" s="218"/>
      <c r="D833" s="218"/>
      <c r="E833" s="218"/>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row>
    <row r="834" spans="1:27" x14ac:dyDescent="0.25">
      <c r="A834" s="218"/>
      <c r="B834" s="218"/>
      <c r="C834" s="218"/>
      <c r="D834" s="218"/>
      <c r="E834" s="218"/>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row>
    <row r="835" spans="1:27" x14ac:dyDescent="0.25">
      <c r="A835" s="218"/>
      <c r="B835" s="218"/>
      <c r="C835" s="218"/>
      <c r="D835" s="218"/>
      <c r="E835" s="218"/>
      <c r="F835" s="218"/>
      <c r="G835" s="218"/>
      <c r="H835" s="218"/>
      <c r="I835" s="218"/>
      <c r="J835" s="218"/>
      <c r="K835" s="218"/>
      <c r="L835" s="218"/>
      <c r="M835" s="218"/>
      <c r="N835" s="218"/>
      <c r="O835" s="218"/>
      <c r="P835" s="218"/>
      <c r="Q835" s="218"/>
      <c r="R835" s="218"/>
      <c r="S835" s="218"/>
      <c r="T835" s="218"/>
      <c r="U835" s="218"/>
      <c r="V835" s="218"/>
      <c r="W835" s="218"/>
      <c r="X835" s="218"/>
      <c r="Y835" s="218"/>
      <c r="Z835" s="218"/>
      <c r="AA835" s="218"/>
    </row>
    <row r="836" spans="1:27" x14ac:dyDescent="0.25">
      <c r="A836" s="218"/>
      <c r="B836" s="218"/>
      <c r="C836" s="218"/>
      <c r="D836" s="218"/>
      <c r="E836" s="218"/>
      <c r="F836" s="218"/>
      <c r="G836" s="218"/>
      <c r="H836" s="218"/>
      <c r="I836" s="218"/>
      <c r="J836" s="218"/>
      <c r="K836" s="218"/>
      <c r="L836" s="218"/>
      <c r="M836" s="218"/>
      <c r="N836" s="218"/>
      <c r="O836" s="218"/>
      <c r="P836" s="218"/>
      <c r="Q836" s="218"/>
      <c r="R836" s="218"/>
      <c r="S836" s="218"/>
      <c r="T836" s="218"/>
      <c r="U836" s="218"/>
      <c r="V836" s="218"/>
      <c r="W836" s="218"/>
      <c r="X836" s="218"/>
      <c r="Y836" s="218"/>
      <c r="Z836" s="218"/>
      <c r="AA836" s="218"/>
    </row>
    <row r="837" spans="1:27" x14ac:dyDescent="0.25">
      <c r="A837" s="218"/>
      <c r="B837" s="218"/>
      <c r="C837" s="218"/>
      <c r="D837" s="218"/>
      <c r="E837" s="218"/>
      <c r="F837" s="218"/>
      <c r="G837" s="218"/>
      <c r="H837" s="218"/>
      <c r="I837" s="218"/>
      <c r="J837" s="218"/>
      <c r="K837" s="218"/>
      <c r="L837" s="218"/>
      <c r="M837" s="218"/>
      <c r="N837" s="218"/>
      <c r="O837" s="218"/>
      <c r="P837" s="218"/>
      <c r="Q837" s="218"/>
      <c r="R837" s="218"/>
      <c r="S837" s="218"/>
      <c r="T837" s="218"/>
      <c r="U837" s="218"/>
      <c r="V837" s="218"/>
      <c r="W837" s="218"/>
      <c r="X837" s="218"/>
      <c r="Y837" s="218"/>
      <c r="Z837" s="218"/>
      <c r="AA837" s="218"/>
    </row>
    <row r="838" spans="1:27" x14ac:dyDescent="0.25">
      <c r="A838" s="218"/>
      <c r="B838" s="218"/>
      <c r="C838" s="218"/>
      <c r="D838" s="218"/>
      <c r="E838" s="218"/>
      <c r="F838" s="218"/>
      <c r="G838" s="218"/>
      <c r="H838" s="218"/>
      <c r="I838" s="218"/>
      <c r="J838" s="218"/>
      <c r="K838" s="218"/>
      <c r="L838" s="218"/>
      <c r="M838" s="218"/>
      <c r="N838" s="218"/>
      <c r="O838" s="218"/>
      <c r="P838" s="218"/>
      <c r="Q838" s="218"/>
      <c r="R838" s="218"/>
      <c r="S838" s="218"/>
      <c r="T838" s="218"/>
      <c r="U838" s="218"/>
      <c r="V838" s="218"/>
      <c r="W838" s="218"/>
      <c r="X838" s="218"/>
      <c r="Y838" s="218"/>
      <c r="Z838" s="218"/>
      <c r="AA838" s="218"/>
    </row>
    <row r="839" spans="1:27" x14ac:dyDescent="0.25">
      <c r="A839" s="218"/>
      <c r="B839" s="218"/>
      <c r="C839" s="218"/>
      <c r="D839" s="218"/>
      <c r="E839" s="218"/>
      <c r="F839" s="218"/>
      <c r="G839" s="218"/>
      <c r="H839" s="218"/>
      <c r="I839" s="218"/>
      <c r="J839" s="218"/>
      <c r="K839" s="218"/>
      <c r="L839" s="218"/>
      <c r="M839" s="218"/>
      <c r="N839" s="218"/>
      <c r="O839" s="218"/>
      <c r="P839" s="218"/>
      <c r="Q839" s="218"/>
      <c r="R839" s="218"/>
      <c r="S839" s="218"/>
      <c r="T839" s="218"/>
      <c r="U839" s="218"/>
      <c r="V839" s="218"/>
      <c r="W839" s="218"/>
      <c r="X839" s="218"/>
      <c r="Y839" s="218"/>
      <c r="Z839" s="218"/>
      <c r="AA839" s="218"/>
    </row>
    <row r="840" spans="1:27" x14ac:dyDescent="0.25">
      <c r="A840" s="218"/>
      <c r="B840" s="218"/>
      <c r="C840" s="218"/>
      <c r="D840" s="218"/>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row>
    <row r="841" spans="1:27" x14ac:dyDescent="0.25">
      <c r="A841" s="218"/>
      <c r="B841" s="218"/>
      <c r="C841" s="218"/>
      <c r="D841" s="218"/>
      <c r="E841" s="218"/>
      <c r="F841" s="218"/>
      <c r="G841" s="218"/>
      <c r="H841" s="218"/>
      <c r="I841" s="218"/>
      <c r="J841" s="218"/>
      <c r="K841" s="218"/>
      <c r="L841" s="218"/>
      <c r="M841" s="218"/>
      <c r="N841" s="218"/>
      <c r="O841" s="218"/>
      <c r="P841" s="218"/>
      <c r="Q841" s="218"/>
      <c r="R841" s="218"/>
      <c r="S841" s="218"/>
      <c r="T841" s="218"/>
      <c r="U841" s="218"/>
      <c r="V841" s="218"/>
      <c r="W841" s="218"/>
      <c r="X841" s="218"/>
      <c r="Y841" s="218"/>
      <c r="Z841" s="218"/>
      <c r="AA841" s="218"/>
    </row>
    <row r="842" spans="1:27" x14ac:dyDescent="0.25">
      <c r="A842" s="218"/>
      <c r="B842" s="218"/>
      <c r="C842" s="218"/>
      <c r="D842" s="218"/>
      <c r="E842" s="218"/>
      <c r="F842" s="218"/>
      <c r="G842" s="218"/>
      <c r="H842" s="218"/>
      <c r="I842" s="218"/>
      <c r="J842" s="218"/>
      <c r="K842" s="218"/>
      <c r="L842" s="218"/>
      <c r="M842" s="218"/>
      <c r="N842" s="218"/>
      <c r="O842" s="218"/>
      <c r="P842" s="218"/>
      <c r="Q842" s="218"/>
      <c r="R842" s="218"/>
      <c r="S842" s="218"/>
      <c r="T842" s="218"/>
      <c r="U842" s="218"/>
      <c r="V842" s="218"/>
      <c r="W842" s="218"/>
      <c r="X842" s="218"/>
      <c r="Y842" s="218"/>
      <c r="Z842" s="218"/>
      <c r="AA842" s="218"/>
    </row>
    <row r="843" spans="1:27" x14ac:dyDescent="0.25">
      <c r="A843" s="218"/>
      <c r="B843" s="218"/>
      <c r="C843" s="218"/>
      <c r="D843" s="218"/>
      <c r="E843" s="218"/>
      <c r="F843" s="218"/>
      <c r="G843" s="218"/>
      <c r="H843" s="218"/>
      <c r="I843" s="218"/>
      <c r="J843" s="218"/>
      <c r="K843" s="218"/>
      <c r="L843" s="218"/>
      <c r="M843" s="218"/>
      <c r="N843" s="218"/>
      <c r="O843" s="218"/>
      <c r="P843" s="218"/>
      <c r="Q843" s="218"/>
      <c r="R843" s="218"/>
      <c r="S843" s="218"/>
      <c r="T843" s="218"/>
      <c r="U843" s="218"/>
      <c r="V843" s="218"/>
      <c r="W843" s="218"/>
      <c r="X843" s="218"/>
      <c r="Y843" s="218"/>
      <c r="Z843" s="218"/>
      <c r="AA843" s="218"/>
    </row>
    <row r="844" spans="1:27" x14ac:dyDescent="0.25">
      <c r="A844" s="218"/>
      <c r="B844" s="218"/>
      <c r="C844" s="218"/>
      <c r="D844" s="218"/>
      <c r="E844" s="218"/>
      <c r="F844" s="218"/>
      <c r="G844" s="218"/>
      <c r="H844" s="218"/>
      <c r="I844" s="218"/>
      <c r="J844" s="218"/>
      <c r="K844" s="218"/>
      <c r="L844" s="218"/>
      <c r="M844" s="218"/>
      <c r="N844" s="218"/>
      <c r="O844" s="218"/>
      <c r="P844" s="218"/>
      <c r="Q844" s="218"/>
      <c r="R844" s="218"/>
      <c r="S844" s="218"/>
      <c r="T844" s="218"/>
      <c r="U844" s="218"/>
      <c r="V844" s="218"/>
      <c r="W844" s="218"/>
      <c r="X844" s="218"/>
      <c r="Y844" s="218"/>
      <c r="Z844" s="218"/>
      <c r="AA844" s="218"/>
    </row>
    <row r="845" spans="1:27" x14ac:dyDescent="0.25">
      <c r="A845" s="218"/>
      <c r="B845" s="218"/>
      <c r="C845" s="218"/>
      <c r="D845" s="218"/>
      <c r="E845" s="218"/>
      <c r="F845" s="218"/>
      <c r="G845" s="218"/>
      <c r="H845" s="218"/>
      <c r="I845" s="218"/>
      <c r="J845" s="218"/>
      <c r="K845" s="218"/>
      <c r="L845" s="218"/>
      <c r="M845" s="218"/>
      <c r="N845" s="218"/>
      <c r="O845" s="218"/>
      <c r="P845" s="218"/>
      <c r="Q845" s="218"/>
      <c r="R845" s="218"/>
      <c r="S845" s="218"/>
      <c r="T845" s="218"/>
      <c r="U845" s="218"/>
      <c r="V845" s="218"/>
      <c r="W845" s="218"/>
      <c r="X845" s="218"/>
      <c r="Y845" s="218"/>
      <c r="Z845" s="218"/>
      <c r="AA845" s="218"/>
    </row>
    <row r="846" spans="1:27" x14ac:dyDescent="0.25">
      <c r="A846" s="218"/>
      <c r="B846" s="218"/>
      <c r="C846" s="218"/>
      <c r="D846" s="218"/>
      <c r="E846" s="218"/>
      <c r="F846" s="218"/>
      <c r="G846" s="218"/>
      <c r="H846" s="218"/>
      <c r="I846" s="218"/>
      <c r="J846" s="218"/>
      <c r="K846" s="218"/>
      <c r="L846" s="218"/>
      <c r="M846" s="218"/>
      <c r="N846" s="218"/>
      <c r="O846" s="218"/>
      <c r="P846" s="218"/>
      <c r="Q846" s="218"/>
      <c r="R846" s="218"/>
      <c r="S846" s="218"/>
      <c r="T846" s="218"/>
      <c r="U846" s="218"/>
      <c r="V846" s="218"/>
      <c r="W846" s="218"/>
      <c r="X846" s="218"/>
      <c r="Y846" s="218"/>
      <c r="Z846" s="218"/>
      <c r="AA846" s="218"/>
    </row>
    <row r="847" spans="1:27" x14ac:dyDescent="0.25">
      <c r="A847" s="218"/>
      <c r="B847" s="218"/>
      <c r="C847" s="218"/>
      <c r="D847" s="218"/>
      <c r="E847" s="218"/>
      <c r="F847" s="218"/>
      <c r="G847" s="218"/>
      <c r="H847" s="218"/>
      <c r="I847" s="218"/>
      <c r="J847" s="218"/>
      <c r="K847" s="218"/>
      <c r="L847" s="218"/>
      <c r="M847" s="218"/>
      <c r="N847" s="218"/>
      <c r="O847" s="218"/>
      <c r="P847" s="218"/>
      <c r="Q847" s="218"/>
      <c r="R847" s="218"/>
      <c r="S847" s="218"/>
      <c r="T847" s="218"/>
      <c r="U847" s="218"/>
      <c r="V847" s="218"/>
      <c r="W847" s="218"/>
      <c r="X847" s="218"/>
      <c r="Y847" s="218"/>
      <c r="Z847" s="218"/>
      <c r="AA847" s="218"/>
    </row>
    <row r="848" spans="1:27" x14ac:dyDescent="0.25">
      <c r="A848" s="218"/>
      <c r="B848" s="218"/>
      <c r="C848" s="218"/>
      <c r="D848" s="218"/>
      <c r="E848" s="218"/>
      <c r="F848" s="218"/>
      <c r="G848" s="218"/>
      <c r="H848" s="218"/>
      <c r="I848" s="218"/>
      <c r="J848" s="218"/>
      <c r="K848" s="218"/>
      <c r="L848" s="218"/>
      <c r="M848" s="218"/>
      <c r="N848" s="218"/>
      <c r="O848" s="218"/>
      <c r="P848" s="218"/>
      <c r="Q848" s="218"/>
      <c r="R848" s="218"/>
      <c r="S848" s="218"/>
      <c r="T848" s="218"/>
      <c r="U848" s="218"/>
      <c r="V848" s="218"/>
      <c r="W848" s="218"/>
      <c r="X848" s="218"/>
      <c r="Y848" s="218"/>
      <c r="Z848" s="218"/>
      <c r="AA848" s="218"/>
    </row>
    <row r="849" spans="1:27" x14ac:dyDescent="0.25">
      <c r="A849" s="218"/>
      <c r="B849" s="218"/>
      <c r="C849" s="218"/>
      <c r="D849" s="218"/>
      <c r="E849" s="218"/>
      <c r="F849" s="218"/>
      <c r="G849" s="218"/>
      <c r="H849" s="218"/>
      <c r="I849" s="218"/>
      <c r="J849" s="218"/>
      <c r="K849" s="218"/>
      <c r="L849" s="218"/>
      <c r="M849" s="218"/>
      <c r="N849" s="218"/>
      <c r="O849" s="218"/>
      <c r="P849" s="218"/>
      <c r="Q849" s="218"/>
      <c r="R849" s="218"/>
      <c r="S849" s="218"/>
      <c r="T849" s="218"/>
      <c r="U849" s="218"/>
      <c r="V849" s="218"/>
      <c r="W849" s="218"/>
      <c r="X849" s="218"/>
      <c r="Y849" s="218"/>
      <c r="Z849" s="218"/>
      <c r="AA849" s="218"/>
    </row>
    <row r="850" spans="1:27" x14ac:dyDescent="0.25">
      <c r="A850" s="218"/>
      <c r="B850" s="218"/>
      <c r="C850" s="218"/>
      <c r="D850" s="218"/>
      <c r="E850" s="218"/>
      <c r="F850" s="218"/>
      <c r="G850" s="218"/>
      <c r="H850" s="218"/>
      <c r="I850" s="218"/>
      <c r="J850" s="218"/>
      <c r="K850" s="218"/>
      <c r="L850" s="218"/>
      <c r="M850" s="218"/>
      <c r="N850" s="218"/>
      <c r="O850" s="218"/>
      <c r="P850" s="218"/>
      <c r="Q850" s="218"/>
      <c r="R850" s="218"/>
      <c r="S850" s="218"/>
      <c r="T850" s="218"/>
      <c r="U850" s="218"/>
      <c r="V850" s="218"/>
      <c r="W850" s="218"/>
      <c r="X850" s="218"/>
      <c r="Y850" s="218"/>
      <c r="Z850" s="218"/>
      <c r="AA850" s="218"/>
    </row>
    <row r="851" spans="1:27" x14ac:dyDescent="0.25">
      <c r="A851" s="218"/>
      <c r="B851" s="218"/>
      <c r="C851" s="218"/>
      <c r="D851" s="218"/>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row>
    <row r="852" spans="1:27" x14ac:dyDescent="0.25">
      <c r="A852" s="218"/>
      <c r="B852" s="218"/>
      <c r="C852" s="218"/>
      <c r="D852" s="218"/>
      <c r="E852" s="218"/>
      <c r="F852" s="218"/>
      <c r="G852" s="218"/>
      <c r="H852" s="218"/>
      <c r="I852" s="218"/>
      <c r="J852" s="218"/>
      <c r="K852" s="218"/>
      <c r="L852" s="218"/>
      <c r="M852" s="218"/>
      <c r="N852" s="218"/>
      <c r="O852" s="218"/>
      <c r="P852" s="218"/>
      <c r="Q852" s="218"/>
      <c r="R852" s="218"/>
      <c r="S852" s="218"/>
      <c r="T852" s="218"/>
      <c r="U852" s="218"/>
      <c r="V852" s="218"/>
      <c r="W852" s="218"/>
      <c r="X852" s="218"/>
      <c r="Y852" s="218"/>
      <c r="Z852" s="218"/>
      <c r="AA852" s="218"/>
    </row>
    <row r="853" spans="1:27" x14ac:dyDescent="0.25">
      <c r="A853" s="218"/>
      <c r="B853" s="218"/>
      <c r="C853" s="218"/>
      <c r="D853" s="218"/>
      <c r="E853" s="218"/>
      <c r="F853" s="218"/>
      <c r="G853" s="218"/>
      <c r="H853" s="218"/>
      <c r="I853" s="218"/>
      <c r="J853" s="218"/>
      <c r="K853" s="218"/>
      <c r="L853" s="218"/>
      <c r="M853" s="218"/>
      <c r="N853" s="218"/>
      <c r="O853" s="218"/>
      <c r="P853" s="218"/>
      <c r="Q853" s="218"/>
      <c r="R853" s="218"/>
      <c r="S853" s="218"/>
      <c r="T853" s="218"/>
      <c r="U853" s="218"/>
      <c r="V853" s="218"/>
      <c r="W853" s="218"/>
      <c r="X853" s="218"/>
      <c r="Y853" s="218"/>
      <c r="Z853" s="218"/>
      <c r="AA853" s="218"/>
    </row>
    <row r="854" spans="1:27" x14ac:dyDescent="0.25">
      <c r="A854" s="218"/>
      <c r="B854" s="218"/>
      <c r="C854" s="218"/>
      <c r="D854" s="218"/>
      <c r="E854" s="218"/>
      <c r="F854" s="218"/>
      <c r="G854" s="218"/>
      <c r="H854" s="218"/>
      <c r="I854" s="218"/>
      <c r="J854" s="218"/>
      <c r="K854" s="218"/>
      <c r="L854" s="218"/>
      <c r="M854" s="218"/>
      <c r="N854" s="218"/>
      <c r="O854" s="218"/>
      <c r="P854" s="218"/>
      <c r="Q854" s="218"/>
      <c r="R854" s="218"/>
      <c r="S854" s="218"/>
      <c r="T854" s="218"/>
      <c r="U854" s="218"/>
      <c r="V854" s="218"/>
      <c r="W854" s="218"/>
      <c r="X854" s="218"/>
      <c r="Y854" s="218"/>
      <c r="Z854" s="218"/>
      <c r="AA854" s="218"/>
    </row>
    <row r="855" spans="1:27" x14ac:dyDescent="0.25">
      <c r="A855" s="218"/>
      <c r="B855" s="218"/>
      <c r="C855" s="218"/>
      <c r="D855" s="218"/>
      <c r="E855" s="218"/>
      <c r="F855" s="218"/>
      <c r="G855" s="218"/>
      <c r="H855" s="218"/>
      <c r="I855" s="218"/>
      <c r="J855" s="218"/>
      <c r="K855" s="218"/>
      <c r="L855" s="218"/>
      <c r="M855" s="218"/>
      <c r="N855" s="218"/>
      <c r="O855" s="218"/>
      <c r="P855" s="218"/>
      <c r="Q855" s="218"/>
      <c r="R855" s="218"/>
      <c r="S855" s="218"/>
      <c r="T855" s="218"/>
      <c r="U855" s="218"/>
      <c r="V855" s="218"/>
      <c r="W855" s="218"/>
      <c r="X855" s="218"/>
      <c r="Y855" s="218"/>
      <c r="Z855" s="218"/>
      <c r="AA855" s="218"/>
    </row>
    <row r="856" spans="1:27" x14ac:dyDescent="0.25">
      <c r="A856" s="218"/>
      <c r="B856" s="218"/>
      <c r="C856" s="218"/>
      <c r="D856" s="218"/>
      <c r="E856" s="218"/>
      <c r="F856" s="218"/>
      <c r="G856" s="218"/>
      <c r="H856" s="218"/>
      <c r="I856" s="218"/>
      <c r="J856" s="218"/>
      <c r="K856" s="218"/>
      <c r="L856" s="218"/>
      <c r="M856" s="218"/>
      <c r="N856" s="218"/>
      <c r="O856" s="218"/>
      <c r="P856" s="218"/>
      <c r="Q856" s="218"/>
      <c r="R856" s="218"/>
      <c r="S856" s="218"/>
      <c r="T856" s="218"/>
      <c r="U856" s="218"/>
      <c r="V856" s="218"/>
      <c r="W856" s="218"/>
      <c r="X856" s="218"/>
      <c r="Y856" s="218"/>
      <c r="Z856" s="218"/>
      <c r="AA856" s="218"/>
    </row>
    <row r="857" spans="1:27" x14ac:dyDescent="0.25">
      <c r="A857" s="218"/>
      <c r="B857" s="218"/>
      <c r="C857" s="218"/>
      <c r="D857" s="218"/>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row>
    <row r="858" spans="1:27" x14ac:dyDescent="0.25">
      <c r="A858" s="218"/>
      <c r="B858" s="218"/>
      <c r="C858" s="218"/>
      <c r="D858" s="218"/>
      <c r="E858" s="218"/>
      <c r="F858" s="218"/>
      <c r="G858" s="218"/>
      <c r="H858" s="218"/>
      <c r="I858" s="218"/>
      <c r="J858" s="218"/>
      <c r="K858" s="218"/>
      <c r="L858" s="218"/>
      <c r="M858" s="218"/>
      <c r="N858" s="218"/>
      <c r="O858" s="218"/>
      <c r="P858" s="218"/>
      <c r="Q858" s="218"/>
      <c r="R858" s="218"/>
      <c r="S858" s="218"/>
      <c r="T858" s="218"/>
      <c r="U858" s="218"/>
      <c r="V858" s="218"/>
      <c r="W858" s="218"/>
      <c r="X858" s="218"/>
      <c r="Y858" s="218"/>
      <c r="Z858" s="218"/>
      <c r="AA858" s="218"/>
    </row>
    <row r="859" spans="1:27" x14ac:dyDescent="0.25">
      <c r="A859" s="218"/>
      <c r="B859" s="218"/>
      <c r="C859" s="218"/>
      <c r="D859" s="218"/>
      <c r="E859" s="218"/>
      <c r="F859" s="218"/>
      <c r="G859" s="218"/>
      <c r="H859" s="218"/>
      <c r="I859" s="218"/>
      <c r="J859" s="218"/>
      <c r="K859" s="218"/>
      <c r="L859" s="218"/>
      <c r="M859" s="218"/>
      <c r="N859" s="218"/>
      <c r="O859" s="218"/>
      <c r="P859" s="218"/>
      <c r="Q859" s="218"/>
      <c r="R859" s="218"/>
      <c r="S859" s="218"/>
      <c r="T859" s="218"/>
      <c r="U859" s="218"/>
      <c r="V859" s="218"/>
      <c r="W859" s="218"/>
      <c r="X859" s="218"/>
      <c r="Y859" s="218"/>
      <c r="Z859" s="218"/>
      <c r="AA859" s="218"/>
    </row>
    <row r="860" spans="1:27" x14ac:dyDescent="0.25">
      <c r="A860" s="218"/>
      <c r="B860" s="218"/>
      <c r="C860" s="218"/>
      <c r="D860" s="218"/>
      <c r="E860" s="218"/>
      <c r="F860" s="218"/>
      <c r="G860" s="218"/>
      <c r="H860" s="218"/>
      <c r="I860" s="218"/>
      <c r="J860" s="218"/>
      <c r="K860" s="218"/>
      <c r="L860" s="218"/>
      <c r="M860" s="218"/>
      <c r="N860" s="218"/>
      <c r="O860" s="218"/>
      <c r="P860" s="218"/>
      <c r="Q860" s="218"/>
      <c r="R860" s="218"/>
      <c r="S860" s="218"/>
      <c r="T860" s="218"/>
      <c r="U860" s="218"/>
      <c r="V860" s="218"/>
      <c r="W860" s="218"/>
      <c r="X860" s="218"/>
      <c r="Y860" s="218"/>
      <c r="Z860" s="218"/>
      <c r="AA860" s="218"/>
    </row>
    <row r="861" spans="1:27" x14ac:dyDescent="0.25">
      <c r="A861" s="218"/>
      <c r="B861" s="218"/>
      <c r="C861" s="218"/>
      <c r="D861" s="218"/>
      <c r="E861" s="218"/>
      <c r="F861" s="218"/>
      <c r="G861" s="218"/>
      <c r="H861" s="218"/>
      <c r="I861" s="218"/>
      <c r="J861" s="218"/>
      <c r="K861" s="218"/>
      <c r="L861" s="218"/>
      <c r="M861" s="218"/>
      <c r="N861" s="218"/>
      <c r="O861" s="218"/>
      <c r="P861" s="218"/>
      <c r="Q861" s="218"/>
      <c r="R861" s="218"/>
      <c r="S861" s="218"/>
      <c r="T861" s="218"/>
      <c r="U861" s="218"/>
      <c r="V861" s="218"/>
      <c r="W861" s="218"/>
      <c r="X861" s="218"/>
      <c r="Y861" s="218"/>
      <c r="Z861" s="218"/>
      <c r="AA861" s="218"/>
    </row>
    <row r="862" spans="1:27" x14ac:dyDescent="0.25">
      <c r="A862" s="218"/>
      <c r="B862" s="218"/>
      <c r="C862" s="218"/>
      <c r="D862" s="218"/>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row>
    <row r="863" spans="1:27" x14ac:dyDescent="0.25">
      <c r="A863" s="218"/>
      <c r="B863" s="218"/>
      <c r="C863" s="218"/>
      <c r="D863" s="218"/>
      <c r="E863" s="218"/>
      <c r="F863" s="218"/>
      <c r="G863" s="218"/>
      <c r="H863" s="218"/>
      <c r="I863" s="218"/>
      <c r="J863" s="218"/>
      <c r="K863" s="218"/>
      <c r="L863" s="218"/>
      <c r="M863" s="218"/>
      <c r="N863" s="218"/>
      <c r="O863" s="218"/>
      <c r="P863" s="218"/>
      <c r="Q863" s="218"/>
      <c r="R863" s="218"/>
      <c r="S863" s="218"/>
      <c r="T863" s="218"/>
      <c r="U863" s="218"/>
      <c r="V863" s="218"/>
      <c r="W863" s="218"/>
      <c r="X863" s="218"/>
      <c r="Y863" s="218"/>
      <c r="Z863" s="218"/>
      <c r="AA863" s="218"/>
    </row>
    <row r="864" spans="1:27" x14ac:dyDescent="0.25">
      <c r="A864" s="218"/>
      <c r="B864" s="218"/>
      <c r="C864" s="218"/>
      <c r="D864" s="218"/>
      <c r="E864" s="218"/>
      <c r="F864" s="218"/>
      <c r="G864" s="218"/>
      <c r="H864" s="218"/>
      <c r="I864" s="218"/>
      <c r="J864" s="218"/>
      <c r="K864" s="218"/>
      <c r="L864" s="218"/>
      <c r="M864" s="218"/>
      <c r="N864" s="218"/>
      <c r="O864" s="218"/>
      <c r="P864" s="218"/>
      <c r="Q864" s="218"/>
      <c r="R864" s="218"/>
      <c r="S864" s="218"/>
      <c r="T864" s="218"/>
      <c r="U864" s="218"/>
      <c r="V864" s="218"/>
      <c r="W864" s="218"/>
      <c r="X864" s="218"/>
      <c r="Y864" s="218"/>
      <c r="Z864" s="218"/>
      <c r="AA864" s="218"/>
    </row>
    <row r="865" spans="1:27" x14ac:dyDescent="0.25">
      <c r="A865" s="218"/>
      <c r="B865" s="218"/>
      <c r="C865" s="218"/>
      <c r="D865" s="218"/>
      <c r="E865" s="218"/>
      <c r="F865" s="218"/>
      <c r="G865" s="218"/>
      <c r="H865" s="218"/>
      <c r="I865" s="218"/>
      <c r="J865" s="218"/>
      <c r="K865" s="218"/>
      <c r="L865" s="218"/>
      <c r="M865" s="218"/>
      <c r="N865" s="218"/>
      <c r="O865" s="218"/>
      <c r="P865" s="218"/>
      <c r="Q865" s="218"/>
      <c r="R865" s="218"/>
      <c r="S865" s="218"/>
      <c r="T865" s="218"/>
      <c r="U865" s="218"/>
      <c r="V865" s="218"/>
      <c r="W865" s="218"/>
      <c r="X865" s="218"/>
      <c r="Y865" s="218"/>
      <c r="Z865" s="218"/>
      <c r="AA865" s="218"/>
    </row>
    <row r="866" spans="1:27" x14ac:dyDescent="0.25">
      <c r="A866" s="218"/>
      <c r="B866" s="218"/>
      <c r="C866" s="218"/>
      <c r="D866" s="218"/>
      <c r="E866" s="218"/>
      <c r="F866" s="218"/>
      <c r="G866" s="218"/>
      <c r="H866" s="218"/>
      <c r="I866" s="218"/>
      <c r="J866" s="218"/>
      <c r="K866" s="218"/>
      <c r="L866" s="218"/>
      <c r="M866" s="218"/>
      <c r="N866" s="218"/>
      <c r="O866" s="218"/>
      <c r="P866" s="218"/>
      <c r="Q866" s="218"/>
      <c r="R866" s="218"/>
      <c r="S866" s="218"/>
      <c r="T866" s="218"/>
      <c r="U866" s="218"/>
      <c r="V866" s="218"/>
      <c r="W866" s="218"/>
      <c r="X866" s="218"/>
      <c r="Y866" s="218"/>
      <c r="Z866" s="218"/>
      <c r="AA866" s="218"/>
    </row>
    <row r="867" spans="1:27" x14ac:dyDescent="0.25">
      <c r="A867" s="218"/>
      <c r="B867" s="218"/>
      <c r="C867" s="218"/>
      <c r="D867" s="218"/>
      <c r="E867" s="218"/>
      <c r="F867" s="218"/>
      <c r="G867" s="218"/>
      <c r="H867" s="218"/>
      <c r="I867" s="218"/>
      <c r="J867" s="218"/>
      <c r="K867" s="218"/>
      <c r="L867" s="218"/>
      <c r="M867" s="218"/>
      <c r="N867" s="218"/>
      <c r="O867" s="218"/>
      <c r="P867" s="218"/>
      <c r="Q867" s="218"/>
      <c r="R867" s="218"/>
      <c r="S867" s="218"/>
      <c r="T867" s="218"/>
      <c r="U867" s="218"/>
      <c r="V867" s="218"/>
      <c r="W867" s="218"/>
      <c r="X867" s="218"/>
      <c r="Y867" s="218"/>
      <c r="Z867" s="218"/>
      <c r="AA867" s="218"/>
    </row>
    <row r="868" spans="1:27" x14ac:dyDescent="0.25">
      <c r="A868" s="218"/>
      <c r="B868" s="218"/>
      <c r="C868" s="218"/>
      <c r="D868" s="218"/>
      <c r="E868" s="218"/>
      <c r="F868" s="218"/>
      <c r="G868" s="218"/>
      <c r="H868" s="218"/>
      <c r="I868" s="218"/>
      <c r="J868" s="218"/>
      <c r="K868" s="218"/>
      <c r="L868" s="218"/>
      <c r="M868" s="218"/>
      <c r="N868" s="218"/>
      <c r="O868" s="218"/>
      <c r="P868" s="218"/>
      <c r="Q868" s="218"/>
      <c r="R868" s="218"/>
      <c r="S868" s="218"/>
      <c r="T868" s="218"/>
      <c r="U868" s="218"/>
      <c r="V868" s="218"/>
      <c r="W868" s="218"/>
      <c r="X868" s="218"/>
      <c r="Y868" s="218"/>
      <c r="Z868" s="218"/>
      <c r="AA868" s="218"/>
    </row>
    <row r="869" spans="1:27" x14ac:dyDescent="0.25">
      <c r="A869" s="218"/>
      <c r="B869" s="218"/>
      <c r="C869" s="218"/>
      <c r="D869" s="218"/>
      <c r="E869" s="218"/>
      <c r="F869" s="218"/>
      <c r="G869" s="218"/>
      <c r="H869" s="218"/>
      <c r="I869" s="218"/>
      <c r="J869" s="218"/>
      <c r="K869" s="218"/>
      <c r="L869" s="218"/>
      <c r="M869" s="218"/>
      <c r="N869" s="218"/>
      <c r="O869" s="218"/>
      <c r="P869" s="218"/>
      <c r="Q869" s="218"/>
      <c r="R869" s="218"/>
      <c r="S869" s="218"/>
      <c r="T869" s="218"/>
      <c r="U869" s="218"/>
      <c r="V869" s="218"/>
      <c r="W869" s="218"/>
      <c r="X869" s="218"/>
      <c r="Y869" s="218"/>
      <c r="Z869" s="218"/>
      <c r="AA869" s="218"/>
    </row>
    <row r="870" spans="1:27" x14ac:dyDescent="0.25">
      <c r="A870" s="218"/>
      <c r="B870" s="218"/>
      <c r="C870" s="218"/>
      <c r="D870" s="218"/>
      <c r="E870" s="218"/>
      <c r="F870" s="218"/>
      <c r="G870" s="218"/>
      <c r="H870" s="218"/>
      <c r="I870" s="218"/>
      <c r="J870" s="218"/>
      <c r="K870" s="218"/>
      <c r="L870" s="218"/>
      <c r="M870" s="218"/>
      <c r="N870" s="218"/>
      <c r="O870" s="218"/>
      <c r="P870" s="218"/>
      <c r="Q870" s="218"/>
      <c r="R870" s="218"/>
      <c r="S870" s="218"/>
      <c r="T870" s="218"/>
      <c r="U870" s="218"/>
      <c r="V870" s="218"/>
      <c r="W870" s="218"/>
      <c r="X870" s="218"/>
      <c r="Y870" s="218"/>
      <c r="Z870" s="218"/>
      <c r="AA870" s="218"/>
    </row>
    <row r="871" spans="1:27" x14ac:dyDescent="0.25">
      <c r="A871" s="218"/>
      <c r="B871" s="218"/>
      <c r="C871" s="218"/>
      <c r="D871" s="218"/>
      <c r="E871" s="218"/>
      <c r="F871" s="218"/>
      <c r="G871" s="218"/>
      <c r="H871" s="218"/>
      <c r="I871" s="218"/>
      <c r="J871" s="218"/>
      <c r="K871" s="218"/>
      <c r="L871" s="218"/>
      <c r="M871" s="218"/>
      <c r="N871" s="218"/>
      <c r="O871" s="218"/>
      <c r="P871" s="218"/>
      <c r="Q871" s="218"/>
      <c r="R871" s="218"/>
      <c r="S871" s="218"/>
      <c r="T871" s="218"/>
      <c r="U871" s="218"/>
      <c r="V871" s="218"/>
      <c r="W871" s="218"/>
      <c r="X871" s="218"/>
      <c r="Y871" s="218"/>
      <c r="Z871" s="218"/>
      <c r="AA871" s="218"/>
    </row>
    <row r="872" spans="1:27" x14ac:dyDescent="0.25">
      <c r="A872" s="218"/>
      <c r="B872" s="218"/>
      <c r="C872" s="218"/>
      <c r="D872" s="218"/>
      <c r="E872" s="218"/>
      <c r="F872" s="218"/>
      <c r="G872" s="218"/>
      <c r="H872" s="218"/>
      <c r="I872" s="218"/>
      <c r="J872" s="218"/>
      <c r="K872" s="218"/>
      <c r="L872" s="218"/>
      <c r="M872" s="218"/>
      <c r="N872" s="218"/>
      <c r="O872" s="218"/>
      <c r="P872" s="218"/>
      <c r="Q872" s="218"/>
      <c r="R872" s="218"/>
      <c r="S872" s="218"/>
      <c r="T872" s="218"/>
      <c r="U872" s="218"/>
      <c r="V872" s="218"/>
      <c r="W872" s="218"/>
      <c r="X872" s="218"/>
      <c r="Y872" s="218"/>
      <c r="Z872" s="218"/>
      <c r="AA872" s="218"/>
    </row>
    <row r="873" spans="1:27" x14ac:dyDescent="0.25">
      <c r="A873" s="218"/>
      <c r="B873" s="218"/>
      <c r="C873" s="218"/>
      <c r="D873" s="218"/>
      <c r="E873" s="218"/>
      <c r="F873" s="218"/>
      <c r="G873" s="218"/>
      <c r="H873" s="218"/>
      <c r="I873" s="218"/>
      <c r="J873" s="218"/>
      <c r="K873" s="218"/>
      <c r="L873" s="218"/>
      <c r="M873" s="218"/>
      <c r="N873" s="218"/>
      <c r="O873" s="218"/>
      <c r="P873" s="218"/>
      <c r="Q873" s="218"/>
      <c r="R873" s="218"/>
      <c r="S873" s="218"/>
      <c r="T873" s="218"/>
      <c r="U873" s="218"/>
      <c r="V873" s="218"/>
      <c r="W873" s="218"/>
      <c r="X873" s="218"/>
      <c r="Y873" s="218"/>
      <c r="Z873" s="218"/>
      <c r="AA873" s="218"/>
    </row>
    <row r="874" spans="1:27" x14ac:dyDescent="0.25">
      <c r="A874" s="218"/>
      <c r="B874" s="218"/>
      <c r="C874" s="218"/>
      <c r="D874" s="218"/>
      <c r="E874" s="218"/>
      <c r="F874" s="218"/>
      <c r="G874" s="218"/>
      <c r="H874" s="218"/>
      <c r="I874" s="218"/>
      <c r="J874" s="218"/>
      <c r="K874" s="218"/>
      <c r="L874" s="218"/>
      <c r="M874" s="218"/>
      <c r="N874" s="218"/>
      <c r="O874" s="218"/>
      <c r="P874" s="218"/>
      <c r="Q874" s="218"/>
      <c r="R874" s="218"/>
      <c r="S874" s="218"/>
      <c r="T874" s="218"/>
      <c r="U874" s="218"/>
      <c r="V874" s="218"/>
      <c r="W874" s="218"/>
      <c r="X874" s="218"/>
      <c r="Y874" s="218"/>
      <c r="Z874" s="218"/>
      <c r="AA874" s="218"/>
    </row>
    <row r="875" spans="1:27" x14ac:dyDescent="0.25">
      <c r="A875" s="218"/>
      <c r="B875" s="218"/>
      <c r="C875" s="218"/>
      <c r="D875" s="218"/>
      <c r="E875" s="218"/>
      <c r="F875" s="218"/>
      <c r="G875" s="218"/>
      <c r="H875" s="218"/>
      <c r="I875" s="218"/>
      <c r="J875" s="218"/>
      <c r="K875" s="218"/>
      <c r="L875" s="218"/>
      <c r="M875" s="218"/>
      <c r="N875" s="218"/>
      <c r="O875" s="218"/>
      <c r="P875" s="218"/>
      <c r="Q875" s="218"/>
      <c r="R875" s="218"/>
      <c r="S875" s="218"/>
      <c r="T875" s="218"/>
      <c r="U875" s="218"/>
      <c r="V875" s="218"/>
      <c r="W875" s="218"/>
      <c r="X875" s="218"/>
      <c r="Y875" s="218"/>
      <c r="Z875" s="218"/>
      <c r="AA875" s="218"/>
    </row>
    <row r="876" spans="1:27" x14ac:dyDescent="0.25">
      <c r="A876" s="218"/>
      <c r="B876" s="218"/>
      <c r="C876" s="218"/>
      <c r="D876" s="218"/>
      <c r="E876" s="218"/>
      <c r="F876" s="218"/>
      <c r="G876" s="218"/>
      <c r="H876" s="218"/>
      <c r="I876" s="218"/>
      <c r="J876" s="218"/>
      <c r="K876" s="218"/>
      <c r="L876" s="218"/>
      <c r="M876" s="218"/>
      <c r="N876" s="218"/>
      <c r="O876" s="218"/>
      <c r="P876" s="218"/>
      <c r="Q876" s="218"/>
      <c r="R876" s="218"/>
      <c r="S876" s="218"/>
      <c r="T876" s="218"/>
      <c r="U876" s="218"/>
      <c r="V876" s="218"/>
      <c r="W876" s="218"/>
      <c r="X876" s="218"/>
      <c r="Y876" s="218"/>
      <c r="Z876" s="218"/>
      <c r="AA876" s="218"/>
    </row>
    <row r="877" spans="1:27" x14ac:dyDescent="0.25">
      <c r="A877" s="218"/>
      <c r="B877" s="218"/>
      <c r="C877" s="218"/>
      <c r="D877" s="218"/>
      <c r="E877" s="218"/>
      <c r="F877" s="218"/>
      <c r="G877" s="218"/>
      <c r="H877" s="218"/>
      <c r="I877" s="218"/>
      <c r="J877" s="218"/>
      <c r="K877" s="218"/>
      <c r="L877" s="218"/>
      <c r="M877" s="218"/>
      <c r="N877" s="218"/>
      <c r="O877" s="218"/>
      <c r="P877" s="218"/>
      <c r="Q877" s="218"/>
      <c r="R877" s="218"/>
      <c r="S877" s="218"/>
      <c r="T877" s="218"/>
      <c r="U877" s="218"/>
      <c r="V877" s="218"/>
      <c r="W877" s="218"/>
      <c r="X877" s="218"/>
      <c r="Y877" s="218"/>
      <c r="Z877" s="218"/>
      <c r="AA877" s="218"/>
    </row>
    <row r="878" spans="1:27" x14ac:dyDescent="0.25">
      <c r="A878" s="218"/>
      <c r="B878" s="218"/>
      <c r="C878" s="218"/>
      <c r="D878" s="218"/>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row>
    <row r="879" spans="1:27" x14ac:dyDescent="0.25">
      <c r="A879" s="218"/>
      <c r="B879" s="218"/>
      <c r="C879" s="218"/>
      <c r="D879" s="218"/>
      <c r="E879" s="218"/>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row>
    <row r="880" spans="1:27" x14ac:dyDescent="0.25">
      <c r="A880" s="218"/>
      <c r="B880" s="218"/>
      <c r="C880" s="218"/>
      <c r="D880" s="218"/>
      <c r="E880" s="218"/>
      <c r="F880" s="218"/>
      <c r="G880" s="218"/>
      <c r="H880" s="218"/>
      <c r="I880" s="218"/>
      <c r="J880" s="218"/>
      <c r="K880" s="218"/>
      <c r="L880" s="218"/>
      <c r="M880" s="218"/>
      <c r="N880" s="218"/>
      <c r="O880" s="218"/>
      <c r="P880" s="218"/>
      <c r="Q880" s="218"/>
      <c r="R880" s="218"/>
      <c r="S880" s="218"/>
      <c r="T880" s="218"/>
      <c r="U880" s="218"/>
      <c r="V880" s="218"/>
      <c r="W880" s="218"/>
      <c r="X880" s="218"/>
      <c r="Y880" s="218"/>
      <c r="Z880" s="218"/>
      <c r="AA880" s="218"/>
    </row>
    <row r="881" spans="1:27" x14ac:dyDescent="0.25">
      <c r="A881" s="218"/>
      <c r="B881" s="218"/>
      <c r="C881" s="218"/>
      <c r="D881" s="218"/>
      <c r="E881" s="218"/>
      <c r="F881" s="218"/>
      <c r="G881" s="218"/>
      <c r="H881" s="218"/>
      <c r="I881" s="218"/>
      <c r="J881" s="218"/>
      <c r="K881" s="218"/>
      <c r="L881" s="218"/>
      <c r="M881" s="218"/>
      <c r="N881" s="218"/>
      <c r="O881" s="218"/>
      <c r="P881" s="218"/>
      <c r="Q881" s="218"/>
      <c r="R881" s="218"/>
      <c r="S881" s="218"/>
      <c r="T881" s="218"/>
      <c r="U881" s="218"/>
      <c r="V881" s="218"/>
      <c r="W881" s="218"/>
      <c r="X881" s="218"/>
      <c r="Y881" s="218"/>
      <c r="Z881" s="218"/>
      <c r="AA881" s="218"/>
    </row>
    <row r="882" spans="1:27" x14ac:dyDescent="0.25">
      <c r="A882" s="218"/>
      <c r="B882" s="218"/>
      <c r="C882" s="218"/>
      <c r="D882" s="218"/>
      <c r="E882" s="218"/>
      <c r="F882" s="218"/>
      <c r="G882" s="218"/>
      <c r="H882" s="218"/>
      <c r="I882" s="218"/>
      <c r="J882" s="218"/>
      <c r="K882" s="218"/>
      <c r="L882" s="218"/>
      <c r="M882" s="218"/>
      <c r="N882" s="218"/>
      <c r="O882" s="218"/>
      <c r="P882" s="218"/>
      <c r="Q882" s="218"/>
      <c r="R882" s="218"/>
      <c r="S882" s="218"/>
      <c r="T882" s="218"/>
      <c r="U882" s="218"/>
      <c r="V882" s="218"/>
      <c r="W882" s="218"/>
      <c r="X882" s="218"/>
      <c r="Y882" s="218"/>
      <c r="Z882" s="218"/>
      <c r="AA882" s="218"/>
    </row>
    <row r="883" spans="1:27" x14ac:dyDescent="0.25">
      <c r="A883" s="218"/>
      <c r="B883" s="218"/>
      <c r="C883" s="218"/>
      <c r="D883" s="218"/>
      <c r="E883" s="218"/>
      <c r="F883" s="218"/>
      <c r="G883" s="218"/>
      <c r="H883" s="218"/>
      <c r="I883" s="218"/>
      <c r="J883" s="218"/>
      <c r="K883" s="218"/>
      <c r="L883" s="218"/>
      <c r="M883" s="218"/>
      <c r="N883" s="218"/>
      <c r="O883" s="218"/>
      <c r="P883" s="218"/>
      <c r="Q883" s="218"/>
      <c r="R883" s="218"/>
      <c r="S883" s="218"/>
      <c r="T883" s="218"/>
      <c r="U883" s="218"/>
      <c r="V883" s="218"/>
      <c r="W883" s="218"/>
      <c r="X883" s="218"/>
      <c r="Y883" s="218"/>
      <c r="Z883" s="218"/>
      <c r="AA883" s="218"/>
    </row>
    <row r="884" spans="1:27" x14ac:dyDescent="0.25">
      <c r="A884" s="218"/>
      <c r="B884" s="218"/>
      <c r="C884" s="218"/>
      <c r="D884" s="218"/>
      <c r="E884" s="218"/>
      <c r="F884" s="218"/>
      <c r="G884" s="218"/>
      <c r="H884" s="218"/>
      <c r="I884" s="218"/>
      <c r="J884" s="218"/>
      <c r="K884" s="218"/>
      <c r="L884" s="218"/>
      <c r="M884" s="218"/>
      <c r="N884" s="218"/>
      <c r="O884" s="218"/>
      <c r="P884" s="218"/>
      <c r="Q884" s="218"/>
      <c r="R884" s="218"/>
      <c r="S884" s="218"/>
      <c r="T884" s="218"/>
      <c r="U884" s="218"/>
      <c r="V884" s="218"/>
      <c r="W884" s="218"/>
      <c r="X884" s="218"/>
      <c r="Y884" s="218"/>
      <c r="Z884" s="218"/>
      <c r="AA884" s="218"/>
    </row>
    <row r="885" spans="1:27" x14ac:dyDescent="0.25">
      <c r="A885" s="218"/>
      <c r="B885" s="218"/>
      <c r="C885" s="218"/>
      <c r="D885" s="218"/>
      <c r="E885" s="218"/>
      <c r="F885" s="218"/>
      <c r="G885" s="218"/>
      <c r="H885" s="218"/>
      <c r="I885" s="218"/>
      <c r="J885" s="218"/>
      <c r="K885" s="218"/>
      <c r="L885" s="218"/>
      <c r="M885" s="218"/>
      <c r="N885" s="218"/>
      <c r="O885" s="218"/>
      <c r="P885" s="218"/>
      <c r="Q885" s="218"/>
      <c r="R885" s="218"/>
      <c r="S885" s="218"/>
      <c r="T885" s="218"/>
      <c r="U885" s="218"/>
      <c r="V885" s="218"/>
      <c r="W885" s="218"/>
      <c r="X885" s="218"/>
      <c r="Y885" s="218"/>
      <c r="Z885" s="218"/>
      <c r="AA885" s="218"/>
    </row>
    <row r="886" spans="1:27" x14ac:dyDescent="0.25">
      <c r="A886" s="218"/>
      <c r="B886" s="218"/>
      <c r="C886" s="218"/>
      <c r="D886" s="218"/>
      <c r="E886" s="218"/>
      <c r="F886" s="218"/>
      <c r="G886" s="218"/>
      <c r="H886" s="218"/>
      <c r="I886" s="218"/>
      <c r="J886" s="218"/>
      <c r="K886" s="218"/>
      <c r="L886" s="218"/>
      <c r="M886" s="218"/>
      <c r="N886" s="218"/>
      <c r="O886" s="218"/>
      <c r="P886" s="218"/>
      <c r="Q886" s="218"/>
      <c r="R886" s="218"/>
      <c r="S886" s="218"/>
      <c r="T886" s="218"/>
      <c r="U886" s="218"/>
      <c r="V886" s="218"/>
      <c r="W886" s="218"/>
      <c r="X886" s="218"/>
      <c r="Y886" s="218"/>
      <c r="Z886" s="218"/>
      <c r="AA886" s="218"/>
    </row>
    <row r="887" spans="1:27" x14ac:dyDescent="0.25">
      <c r="A887" s="218"/>
      <c r="B887" s="218"/>
      <c r="C887" s="218"/>
      <c r="D887" s="218"/>
      <c r="E887" s="218"/>
      <c r="F887" s="218"/>
      <c r="G887" s="218"/>
      <c r="H887" s="218"/>
      <c r="I887" s="218"/>
      <c r="J887" s="218"/>
      <c r="K887" s="218"/>
      <c r="L887" s="218"/>
      <c r="M887" s="218"/>
      <c r="N887" s="218"/>
      <c r="O887" s="218"/>
      <c r="P887" s="218"/>
      <c r="Q887" s="218"/>
      <c r="R887" s="218"/>
      <c r="S887" s="218"/>
      <c r="T887" s="218"/>
      <c r="U887" s="218"/>
      <c r="V887" s="218"/>
      <c r="W887" s="218"/>
      <c r="X887" s="218"/>
      <c r="Y887" s="218"/>
      <c r="Z887" s="218"/>
      <c r="AA887" s="218"/>
    </row>
    <row r="888" spans="1:27" x14ac:dyDescent="0.25">
      <c r="A888" s="218"/>
      <c r="B888" s="218"/>
      <c r="C888" s="218"/>
      <c r="D888" s="218"/>
      <c r="E888" s="218"/>
      <c r="F888" s="218"/>
      <c r="G888" s="218"/>
      <c r="H888" s="218"/>
      <c r="I888" s="218"/>
      <c r="J888" s="218"/>
      <c r="K888" s="218"/>
      <c r="L888" s="218"/>
      <c r="M888" s="218"/>
      <c r="N888" s="218"/>
      <c r="O888" s="218"/>
      <c r="P888" s="218"/>
      <c r="Q888" s="218"/>
      <c r="R888" s="218"/>
      <c r="S888" s="218"/>
      <c r="T888" s="218"/>
      <c r="U888" s="218"/>
      <c r="V888" s="218"/>
      <c r="W888" s="218"/>
      <c r="X888" s="218"/>
      <c r="Y888" s="218"/>
      <c r="Z888" s="218"/>
      <c r="AA888" s="218"/>
    </row>
    <row r="889" spans="1:27" x14ac:dyDescent="0.25">
      <c r="A889" s="218"/>
      <c r="B889" s="218"/>
      <c r="C889" s="218"/>
      <c r="D889" s="218"/>
      <c r="E889" s="218"/>
      <c r="F889" s="218"/>
      <c r="G889" s="218"/>
      <c r="H889" s="218"/>
      <c r="I889" s="218"/>
      <c r="J889" s="218"/>
      <c r="K889" s="218"/>
      <c r="L889" s="218"/>
      <c r="M889" s="218"/>
      <c r="N889" s="218"/>
      <c r="O889" s="218"/>
      <c r="P889" s="218"/>
      <c r="Q889" s="218"/>
      <c r="R889" s="218"/>
      <c r="S889" s="218"/>
      <c r="T889" s="218"/>
      <c r="U889" s="218"/>
      <c r="V889" s="218"/>
      <c r="W889" s="218"/>
      <c r="X889" s="218"/>
      <c r="Y889" s="218"/>
      <c r="Z889" s="218"/>
      <c r="AA889" s="218"/>
    </row>
    <row r="890" spans="1:27" x14ac:dyDescent="0.25">
      <c r="A890" s="218"/>
      <c r="B890" s="218"/>
      <c r="C890" s="218"/>
      <c r="D890" s="218"/>
      <c r="E890" s="218"/>
      <c r="F890" s="218"/>
      <c r="G890" s="218"/>
      <c r="H890" s="218"/>
      <c r="I890" s="218"/>
      <c r="J890" s="218"/>
      <c r="K890" s="218"/>
      <c r="L890" s="218"/>
      <c r="M890" s="218"/>
      <c r="N890" s="218"/>
      <c r="O890" s="218"/>
      <c r="P890" s="218"/>
      <c r="Q890" s="218"/>
      <c r="R890" s="218"/>
      <c r="S890" s="218"/>
      <c r="T890" s="218"/>
      <c r="U890" s="218"/>
      <c r="V890" s="218"/>
      <c r="W890" s="218"/>
      <c r="X890" s="218"/>
      <c r="Y890" s="218"/>
      <c r="Z890" s="218"/>
      <c r="AA890" s="218"/>
    </row>
    <row r="891" spans="1:27" x14ac:dyDescent="0.25">
      <c r="A891" s="218"/>
      <c r="B891" s="218"/>
      <c r="C891" s="218"/>
      <c r="D891" s="218"/>
      <c r="E891" s="218"/>
      <c r="F891" s="218"/>
      <c r="G891" s="218"/>
      <c r="H891" s="218"/>
      <c r="I891" s="218"/>
      <c r="J891" s="218"/>
      <c r="K891" s="218"/>
      <c r="L891" s="218"/>
      <c r="M891" s="218"/>
      <c r="N891" s="218"/>
      <c r="O891" s="218"/>
      <c r="P891" s="218"/>
      <c r="Q891" s="218"/>
      <c r="R891" s="218"/>
      <c r="S891" s="218"/>
      <c r="T891" s="218"/>
      <c r="U891" s="218"/>
      <c r="V891" s="218"/>
      <c r="W891" s="218"/>
      <c r="X891" s="218"/>
      <c r="Y891" s="218"/>
      <c r="Z891" s="218"/>
      <c r="AA891" s="218"/>
    </row>
    <row r="892" spans="1:27" x14ac:dyDescent="0.25">
      <c r="A892" s="218"/>
      <c r="B892" s="218"/>
      <c r="C892" s="218"/>
      <c r="D892" s="218"/>
      <c r="E892" s="218"/>
      <c r="F892" s="218"/>
      <c r="G892" s="218"/>
      <c r="H892" s="218"/>
      <c r="I892" s="218"/>
      <c r="J892" s="218"/>
      <c r="K892" s="218"/>
      <c r="L892" s="218"/>
      <c r="M892" s="218"/>
      <c r="N892" s="218"/>
      <c r="O892" s="218"/>
      <c r="P892" s="218"/>
      <c r="Q892" s="218"/>
      <c r="R892" s="218"/>
      <c r="S892" s="218"/>
      <c r="T892" s="218"/>
      <c r="U892" s="218"/>
      <c r="V892" s="218"/>
      <c r="W892" s="218"/>
      <c r="X892" s="218"/>
      <c r="Y892" s="218"/>
      <c r="Z892" s="218"/>
      <c r="AA892" s="218"/>
    </row>
    <row r="893" spans="1:27" x14ac:dyDescent="0.25">
      <c r="A893" s="218"/>
      <c r="B893" s="218"/>
      <c r="C893" s="218"/>
      <c r="D893" s="218"/>
      <c r="E893" s="218"/>
      <c r="F893" s="218"/>
      <c r="G893" s="218"/>
      <c r="H893" s="218"/>
      <c r="I893" s="218"/>
      <c r="J893" s="218"/>
      <c r="K893" s="218"/>
      <c r="L893" s="218"/>
      <c r="M893" s="218"/>
      <c r="N893" s="218"/>
      <c r="O893" s="218"/>
      <c r="P893" s="218"/>
      <c r="Q893" s="218"/>
      <c r="R893" s="218"/>
      <c r="S893" s="218"/>
      <c r="T893" s="218"/>
      <c r="U893" s="218"/>
      <c r="V893" s="218"/>
      <c r="W893" s="218"/>
      <c r="X893" s="218"/>
      <c r="Y893" s="218"/>
      <c r="Z893" s="218"/>
      <c r="AA893" s="218"/>
    </row>
    <row r="894" spans="1:27" x14ac:dyDescent="0.25">
      <c r="A894" s="218"/>
      <c r="B894" s="218"/>
      <c r="C894" s="218"/>
      <c r="D894" s="218"/>
      <c r="E894" s="218"/>
      <c r="F894" s="218"/>
      <c r="G894" s="218"/>
      <c r="H894" s="218"/>
      <c r="I894" s="218"/>
      <c r="J894" s="218"/>
      <c r="K894" s="218"/>
      <c r="L894" s="218"/>
      <c r="M894" s="218"/>
      <c r="N894" s="218"/>
      <c r="O894" s="218"/>
      <c r="P894" s="218"/>
      <c r="Q894" s="218"/>
      <c r="R894" s="218"/>
      <c r="S894" s="218"/>
      <c r="T894" s="218"/>
      <c r="U894" s="218"/>
      <c r="V894" s="218"/>
      <c r="W894" s="218"/>
      <c r="X894" s="218"/>
      <c r="Y894" s="218"/>
      <c r="Z894" s="218"/>
      <c r="AA894" s="218"/>
    </row>
    <row r="895" spans="1:27" x14ac:dyDescent="0.25">
      <c r="A895" s="218"/>
      <c r="B895" s="218"/>
      <c r="C895" s="218"/>
      <c r="D895" s="218"/>
      <c r="E895" s="218"/>
      <c r="F895" s="218"/>
      <c r="G895" s="218"/>
      <c r="H895" s="218"/>
      <c r="I895" s="218"/>
      <c r="J895" s="218"/>
      <c r="K895" s="218"/>
      <c r="L895" s="218"/>
      <c r="M895" s="218"/>
      <c r="N895" s="218"/>
      <c r="O895" s="218"/>
      <c r="P895" s="218"/>
      <c r="Q895" s="218"/>
      <c r="R895" s="218"/>
      <c r="S895" s="218"/>
      <c r="T895" s="218"/>
      <c r="U895" s="218"/>
      <c r="V895" s="218"/>
      <c r="W895" s="218"/>
      <c r="X895" s="218"/>
      <c r="Y895" s="218"/>
      <c r="Z895" s="218"/>
      <c r="AA895" s="218"/>
    </row>
    <row r="896" spans="1:27" x14ac:dyDescent="0.25">
      <c r="A896" s="218"/>
      <c r="B896" s="218"/>
      <c r="C896" s="218"/>
      <c r="D896" s="218"/>
      <c r="E896" s="218"/>
      <c r="F896" s="218"/>
      <c r="G896" s="218"/>
      <c r="H896" s="218"/>
      <c r="I896" s="218"/>
      <c r="J896" s="218"/>
      <c r="K896" s="218"/>
      <c r="L896" s="218"/>
      <c r="M896" s="218"/>
      <c r="N896" s="218"/>
      <c r="O896" s="218"/>
      <c r="P896" s="218"/>
      <c r="Q896" s="218"/>
      <c r="R896" s="218"/>
      <c r="S896" s="218"/>
      <c r="T896" s="218"/>
      <c r="U896" s="218"/>
      <c r="V896" s="218"/>
      <c r="W896" s="218"/>
      <c r="X896" s="218"/>
      <c r="Y896" s="218"/>
      <c r="Z896" s="218"/>
      <c r="AA896" s="218"/>
    </row>
    <row r="897" spans="1:27" x14ac:dyDescent="0.25">
      <c r="A897" s="218"/>
      <c r="B897" s="218"/>
      <c r="C897" s="218"/>
      <c r="D897" s="218"/>
      <c r="E897" s="218"/>
      <c r="F897" s="218"/>
      <c r="G897" s="218"/>
      <c r="H897" s="218"/>
      <c r="I897" s="218"/>
      <c r="J897" s="218"/>
      <c r="K897" s="218"/>
      <c r="L897" s="218"/>
      <c r="M897" s="218"/>
      <c r="N897" s="218"/>
      <c r="O897" s="218"/>
      <c r="P897" s="218"/>
      <c r="Q897" s="218"/>
      <c r="R897" s="218"/>
      <c r="S897" s="218"/>
      <c r="T897" s="218"/>
      <c r="U897" s="218"/>
      <c r="V897" s="218"/>
      <c r="W897" s="218"/>
      <c r="X897" s="218"/>
      <c r="Y897" s="218"/>
      <c r="Z897" s="218"/>
      <c r="AA897" s="218"/>
    </row>
    <row r="898" spans="1:27" x14ac:dyDescent="0.25">
      <c r="A898" s="218"/>
      <c r="B898" s="218"/>
      <c r="C898" s="218"/>
      <c r="D898" s="218"/>
      <c r="E898" s="218"/>
      <c r="F898" s="218"/>
      <c r="G898" s="218"/>
      <c r="H898" s="218"/>
      <c r="I898" s="218"/>
      <c r="J898" s="218"/>
      <c r="K898" s="218"/>
      <c r="L898" s="218"/>
      <c r="M898" s="218"/>
      <c r="N898" s="218"/>
      <c r="O898" s="218"/>
      <c r="P898" s="218"/>
      <c r="Q898" s="218"/>
      <c r="R898" s="218"/>
      <c r="S898" s="218"/>
      <c r="T898" s="218"/>
      <c r="U898" s="218"/>
      <c r="V898" s="218"/>
      <c r="W898" s="218"/>
      <c r="X898" s="218"/>
      <c r="Y898" s="218"/>
      <c r="Z898" s="218"/>
      <c r="AA898" s="218"/>
    </row>
    <row r="899" spans="1:27" x14ac:dyDescent="0.25">
      <c r="A899" s="218"/>
      <c r="B899" s="218"/>
      <c r="C899" s="218"/>
      <c r="D899" s="218"/>
      <c r="E899" s="218"/>
      <c r="F899" s="218"/>
      <c r="G899" s="218"/>
      <c r="H899" s="218"/>
      <c r="I899" s="218"/>
      <c r="J899" s="218"/>
      <c r="K899" s="218"/>
      <c r="L899" s="218"/>
      <c r="M899" s="218"/>
      <c r="N899" s="218"/>
      <c r="O899" s="218"/>
      <c r="P899" s="218"/>
      <c r="Q899" s="218"/>
      <c r="R899" s="218"/>
      <c r="S899" s="218"/>
      <c r="T899" s="218"/>
      <c r="U899" s="218"/>
      <c r="V899" s="218"/>
      <c r="W899" s="218"/>
      <c r="X899" s="218"/>
      <c r="Y899" s="218"/>
      <c r="Z899" s="218"/>
      <c r="AA899" s="218"/>
    </row>
    <row r="900" spans="1:27" x14ac:dyDescent="0.25">
      <c r="A900" s="218"/>
      <c r="B900" s="218"/>
      <c r="C900" s="218"/>
      <c r="D900" s="218"/>
      <c r="E900" s="218"/>
      <c r="F900" s="218"/>
      <c r="G900" s="218"/>
      <c r="H900" s="218"/>
      <c r="I900" s="218"/>
      <c r="J900" s="218"/>
      <c r="K900" s="218"/>
      <c r="L900" s="218"/>
      <c r="M900" s="218"/>
      <c r="N900" s="218"/>
      <c r="O900" s="218"/>
      <c r="P900" s="218"/>
      <c r="Q900" s="218"/>
      <c r="R900" s="218"/>
      <c r="S900" s="218"/>
      <c r="T900" s="218"/>
      <c r="U900" s="218"/>
      <c r="V900" s="218"/>
      <c r="W900" s="218"/>
      <c r="X900" s="218"/>
      <c r="Y900" s="218"/>
      <c r="Z900" s="218"/>
      <c r="AA900" s="218"/>
    </row>
    <row r="901" spans="1:27" x14ac:dyDescent="0.25">
      <c r="A901" s="218"/>
      <c r="B901" s="218"/>
      <c r="C901" s="218"/>
      <c r="D901" s="218"/>
      <c r="E901" s="218"/>
      <c r="F901" s="218"/>
      <c r="G901" s="218"/>
      <c r="H901" s="218"/>
      <c r="I901" s="218"/>
      <c r="J901" s="218"/>
      <c r="K901" s="218"/>
      <c r="L901" s="218"/>
      <c r="M901" s="218"/>
      <c r="N901" s="218"/>
      <c r="O901" s="218"/>
      <c r="P901" s="218"/>
      <c r="Q901" s="218"/>
      <c r="R901" s="218"/>
      <c r="S901" s="218"/>
      <c r="T901" s="218"/>
      <c r="U901" s="218"/>
      <c r="V901" s="218"/>
      <c r="W901" s="218"/>
      <c r="X901" s="218"/>
      <c r="Y901" s="218"/>
      <c r="Z901" s="218"/>
      <c r="AA901" s="218"/>
    </row>
    <row r="902" spans="1:27" x14ac:dyDescent="0.25">
      <c r="A902" s="218"/>
      <c r="B902" s="218"/>
      <c r="C902" s="218"/>
      <c r="D902" s="218"/>
      <c r="E902" s="218"/>
      <c r="F902" s="218"/>
      <c r="G902" s="218"/>
      <c r="H902" s="218"/>
      <c r="I902" s="218"/>
      <c r="J902" s="218"/>
      <c r="K902" s="218"/>
      <c r="L902" s="218"/>
      <c r="M902" s="218"/>
      <c r="N902" s="218"/>
      <c r="O902" s="218"/>
      <c r="P902" s="218"/>
      <c r="Q902" s="218"/>
      <c r="R902" s="218"/>
      <c r="S902" s="218"/>
      <c r="T902" s="218"/>
      <c r="U902" s="218"/>
      <c r="V902" s="218"/>
      <c r="W902" s="218"/>
      <c r="X902" s="218"/>
      <c r="Y902" s="218"/>
      <c r="Z902" s="218"/>
      <c r="AA902" s="218"/>
    </row>
    <row r="903" spans="1:27" x14ac:dyDescent="0.25">
      <c r="A903" s="218"/>
      <c r="B903" s="218"/>
      <c r="C903" s="218"/>
      <c r="D903" s="218"/>
      <c r="E903" s="218"/>
      <c r="F903" s="218"/>
      <c r="G903" s="218"/>
      <c r="H903" s="218"/>
      <c r="I903" s="218"/>
      <c r="J903" s="218"/>
      <c r="K903" s="218"/>
      <c r="L903" s="218"/>
      <c r="M903" s="218"/>
      <c r="N903" s="218"/>
      <c r="O903" s="218"/>
      <c r="P903" s="218"/>
      <c r="Q903" s="218"/>
      <c r="R903" s="218"/>
      <c r="S903" s="218"/>
      <c r="T903" s="218"/>
      <c r="U903" s="218"/>
      <c r="V903" s="218"/>
      <c r="W903" s="218"/>
      <c r="X903" s="218"/>
      <c r="Y903" s="218"/>
      <c r="Z903" s="218"/>
      <c r="AA903" s="218"/>
    </row>
    <row r="904" spans="1:27" x14ac:dyDescent="0.25">
      <c r="A904" s="218"/>
      <c r="B904" s="218"/>
      <c r="C904" s="218"/>
      <c r="D904" s="218"/>
      <c r="E904" s="218"/>
      <c r="F904" s="218"/>
      <c r="G904" s="218"/>
      <c r="H904" s="218"/>
      <c r="I904" s="218"/>
      <c r="J904" s="218"/>
      <c r="K904" s="218"/>
      <c r="L904" s="218"/>
      <c r="M904" s="218"/>
      <c r="N904" s="218"/>
      <c r="O904" s="218"/>
      <c r="P904" s="218"/>
      <c r="Q904" s="218"/>
      <c r="R904" s="218"/>
      <c r="S904" s="218"/>
      <c r="T904" s="218"/>
      <c r="U904" s="218"/>
      <c r="V904" s="218"/>
      <c r="W904" s="218"/>
      <c r="X904" s="218"/>
      <c r="Y904" s="218"/>
      <c r="Z904" s="218"/>
      <c r="AA904" s="218"/>
    </row>
    <row r="905" spans="1:27" x14ac:dyDescent="0.25">
      <c r="A905" s="218"/>
      <c r="B905" s="218"/>
      <c r="C905" s="218"/>
      <c r="D905" s="218"/>
      <c r="E905" s="218"/>
      <c r="F905" s="218"/>
      <c r="G905" s="218"/>
      <c r="H905" s="218"/>
      <c r="I905" s="218"/>
      <c r="J905" s="218"/>
      <c r="K905" s="218"/>
      <c r="L905" s="218"/>
      <c r="M905" s="218"/>
      <c r="N905" s="218"/>
      <c r="O905" s="218"/>
      <c r="P905" s="218"/>
      <c r="Q905" s="218"/>
      <c r="R905" s="218"/>
      <c r="S905" s="218"/>
      <c r="T905" s="218"/>
      <c r="U905" s="218"/>
      <c r="V905" s="218"/>
      <c r="W905" s="218"/>
      <c r="X905" s="218"/>
      <c r="Y905" s="218"/>
      <c r="Z905" s="218"/>
      <c r="AA905" s="218"/>
    </row>
    <row r="906" spans="1:27" x14ac:dyDescent="0.25">
      <c r="A906" s="218"/>
      <c r="B906" s="218"/>
      <c r="C906" s="218"/>
      <c r="D906" s="218"/>
      <c r="E906" s="218"/>
      <c r="F906" s="218"/>
      <c r="G906" s="218"/>
      <c r="H906" s="218"/>
      <c r="I906" s="218"/>
      <c r="J906" s="218"/>
      <c r="K906" s="218"/>
      <c r="L906" s="218"/>
      <c r="M906" s="218"/>
      <c r="N906" s="218"/>
      <c r="O906" s="218"/>
      <c r="P906" s="218"/>
      <c r="Q906" s="218"/>
      <c r="R906" s="218"/>
      <c r="S906" s="218"/>
      <c r="T906" s="218"/>
      <c r="U906" s="218"/>
      <c r="V906" s="218"/>
      <c r="W906" s="218"/>
      <c r="X906" s="218"/>
      <c r="Y906" s="218"/>
      <c r="Z906" s="218"/>
      <c r="AA906" s="218"/>
    </row>
    <row r="907" spans="1:27" x14ac:dyDescent="0.25">
      <c r="A907" s="218"/>
      <c r="B907" s="218"/>
      <c r="C907" s="218"/>
      <c r="D907" s="218"/>
      <c r="E907" s="218"/>
      <c r="F907" s="218"/>
      <c r="G907" s="218"/>
      <c r="H907" s="218"/>
      <c r="I907" s="218"/>
      <c r="J907" s="218"/>
      <c r="K907" s="218"/>
      <c r="L907" s="218"/>
      <c r="M907" s="218"/>
      <c r="N907" s="218"/>
      <c r="O907" s="218"/>
      <c r="P907" s="218"/>
      <c r="Q907" s="218"/>
      <c r="R907" s="218"/>
      <c r="S907" s="218"/>
      <c r="T907" s="218"/>
      <c r="U907" s="218"/>
      <c r="V907" s="218"/>
      <c r="W907" s="218"/>
      <c r="X907" s="218"/>
      <c r="Y907" s="218"/>
      <c r="Z907" s="218"/>
      <c r="AA907" s="218"/>
    </row>
    <row r="908" spans="1:27" x14ac:dyDescent="0.25">
      <c r="A908" s="218"/>
      <c r="B908" s="218"/>
      <c r="C908" s="218"/>
      <c r="D908" s="218"/>
      <c r="E908" s="218"/>
      <c r="F908" s="218"/>
      <c r="G908" s="218"/>
      <c r="H908" s="218"/>
      <c r="I908" s="218"/>
      <c r="J908" s="218"/>
      <c r="K908" s="218"/>
      <c r="L908" s="218"/>
      <c r="M908" s="218"/>
      <c r="N908" s="218"/>
      <c r="O908" s="218"/>
      <c r="P908" s="218"/>
      <c r="Q908" s="218"/>
      <c r="R908" s="218"/>
      <c r="S908" s="218"/>
      <c r="T908" s="218"/>
      <c r="U908" s="218"/>
      <c r="V908" s="218"/>
      <c r="W908" s="218"/>
      <c r="X908" s="218"/>
      <c r="Y908" s="218"/>
      <c r="Z908" s="218"/>
      <c r="AA908" s="218"/>
    </row>
    <row r="909" spans="1:27" x14ac:dyDescent="0.25">
      <c r="A909" s="218"/>
      <c r="B909" s="218"/>
      <c r="C909" s="218"/>
      <c r="D909" s="218"/>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row>
    <row r="910" spans="1:27" x14ac:dyDescent="0.25">
      <c r="A910" s="218"/>
      <c r="B910" s="218"/>
      <c r="C910" s="218"/>
      <c r="D910" s="218"/>
      <c r="E910" s="218"/>
      <c r="F910" s="218"/>
      <c r="G910" s="218"/>
      <c r="H910" s="218"/>
      <c r="I910" s="218"/>
      <c r="J910" s="218"/>
      <c r="K910" s="218"/>
      <c r="L910" s="218"/>
      <c r="M910" s="218"/>
      <c r="N910" s="218"/>
      <c r="O910" s="218"/>
      <c r="P910" s="218"/>
      <c r="Q910" s="218"/>
      <c r="R910" s="218"/>
      <c r="S910" s="218"/>
      <c r="T910" s="218"/>
      <c r="U910" s="218"/>
      <c r="V910" s="218"/>
      <c r="W910" s="218"/>
      <c r="X910" s="218"/>
      <c r="Y910" s="218"/>
      <c r="Z910" s="218"/>
      <c r="AA910" s="218"/>
    </row>
    <row r="911" spans="1:27" x14ac:dyDescent="0.25">
      <c r="A911" s="218"/>
      <c r="B911" s="218"/>
      <c r="C911" s="218"/>
      <c r="D911" s="218"/>
      <c r="E911" s="218"/>
      <c r="F911" s="218"/>
      <c r="G911" s="218"/>
      <c r="H911" s="218"/>
      <c r="I911" s="218"/>
      <c r="J911" s="218"/>
      <c r="K911" s="218"/>
      <c r="L911" s="218"/>
      <c r="M911" s="218"/>
      <c r="N911" s="218"/>
      <c r="O911" s="218"/>
      <c r="P911" s="218"/>
      <c r="Q911" s="218"/>
      <c r="R911" s="218"/>
      <c r="S911" s="218"/>
      <c r="T911" s="218"/>
      <c r="U911" s="218"/>
      <c r="V911" s="218"/>
      <c r="W911" s="218"/>
      <c r="X911" s="218"/>
      <c r="Y911" s="218"/>
      <c r="Z911" s="218"/>
      <c r="AA911" s="218"/>
    </row>
    <row r="912" spans="1:27" x14ac:dyDescent="0.25">
      <c r="A912" s="218"/>
      <c r="B912" s="218"/>
      <c r="C912" s="218"/>
      <c r="D912" s="218"/>
      <c r="E912" s="218"/>
      <c r="F912" s="218"/>
      <c r="G912" s="218"/>
      <c r="H912" s="218"/>
      <c r="I912" s="218"/>
      <c r="J912" s="218"/>
      <c r="K912" s="218"/>
      <c r="L912" s="218"/>
      <c r="M912" s="218"/>
      <c r="N912" s="218"/>
      <c r="O912" s="218"/>
      <c r="P912" s="218"/>
      <c r="Q912" s="218"/>
      <c r="R912" s="218"/>
      <c r="S912" s="218"/>
      <c r="T912" s="218"/>
      <c r="U912" s="218"/>
      <c r="V912" s="218"/>
      <c r="W912" s="218"/>
      <c r="X912" s="218"/>
      <c r="Y912" s="218"/>
      <c r="Z912" s="218"/>
      <c r="AA912" s="218"/>
    </row>
    <row r="913" spans="1:27" x14ac:dyDescent="0.25">
      <c r="A913" s="218"/>
      <c r="B913" s="218"/>
      <c r="C913" s="218"/>
      <c r="D913" s="218"/>
      <c r="E913" s="218"/>
      <c r="F913" s="218"/>
      <c r="G913" s="218"/>
      <c r="H913" s="218"/>
      <c r="I913" s="218"/>
      <c r="J913" s="218"/>
      <c r="K913" s="218"/>
      <c r="L913" s="218"/>
      <c r="M913" s="218"/>
      <c r="N913" s="218"/>
      <c r="O913" s="218"/>
      <c r="P913" s="218"/>
      <c r="Q913" s="218"/>
      <c r="R913" s="218"/>
      <c r="S913" s="218"/>
      <c r="T913" s="218"/>
      <c r="U913" s="218"/>
      <c r="V913" s="218"/>
      <c r="W913" s="218"/>
      <c r="X913" s="218"/>
      <c r="Y913" s="218"/>
      <c r="Z913" s="218"/>
      <c r="AA913" s="218"/>
    </row>
    <row r="914" spans="1:27" x14ac:dyDescent="0.25">
      <c r="A914" s="218"/>
      <c r="B914" s="218"/>
      <c r="C914" s="218"/>
      <c r="D914" s="218"/>
      <c r="E914" s="218"/>
      <c r="F914" s="218"/>
      <c r="G914" s="218"/>
      <c r="H914" s="218"/>
      <c r="I914" s="218"/>
      <c r="J914" s="218"/>
      <c r="K914" s="218"/>
      <c r="L914" s="218"/>
      <c r="M914" s="218"/>
      <c r="N914" s="218"/>
      <c r="O914" s="218"/>
      <c r="P914" s="218"/>
      <c r="Q914" s="218"/>
      <c r="R914" s="218"/>
      <c r="S914" s="218"/>
      <c r="T914" s="218"/>
      <c r="U914" s="218"/>
      <c r="V914" s="218"/>
      <c r="W914" s="218"/>
      <c r="X914" s="218"/>
      <c r="Y914" s="218"/>
      <c r="Z914" s="218"/>
      <c r="AA914" s="218"/>
    </row>
    <row r="915" spans="1:27" x14ac:dyDescent="0.25">
      <c r="A915" s="218"/>
      <c r="B915" s="218"/>
      <c r="C915" s="218"/>
      <c r="D915" s="218"/>
      <c r="E915" s="218"/>
      <c r="F915" s="218"/>
      <c r="G915" s="218"/>
      <c r="H915" s="218"/>
      <c r="I915" s="218"/>
      <c r="J915" s="218"/>
      <c r="K915" s="218"/>
      <c r="L915" s="218"/>
      <c r="M915" s="218"/>
      <c r="N915" s="218"/>
      <c r="O915" s="218"/>
      <c r="P915" s="218"/>
      <c r="Q915" s="218"/>
      <c r="R915" s="218"/>
      <c r="S915" s="218"/>
      <c r="T915" s="218"/>
      <c r="U915" s="218"/>
      <c r="V915" s="218"/>
      <c r="W915" s="218"/>
      <c r="X915" s="218"/>
      <c r="Y915" s="218"/>
      <c r="Z915" s="218"/>
      <c r="AA915" s="218"/>
    </row>
    <row r="916" spans="1:27" x14ac:dyDescent="0.25">
      <c r="A916" s="218"/>
      <c r="B916" s="218"/>
      <c r="C916" s="218"/>
      <c r="D916" s="218"/>
      <c r="E916" s="218"/>
      <c r="F916" s="218"/>
      <c r="G916" s="218"/>
      <c r="H916" s="218"/>
      <c r="I916" s="218"/>
      <c r="J916" s="218"/>
      <c r="K916" s="218"/>
      <c r="L916" s="218"/>
      <c r="M916" s="218"/>
      <c r="N916" s="218"/>
      <c r="O916" s="218"/>
      <c r="P916" s="218"/>
      <c r="Q916" s="218"/>
      <c r="R916" s="218"/>
      <c r="S916" s="218"/>
      <c r="T916" s="218"/>
      <c r="U916" s="218"/>
      <c r="V916" s="218"/>
      <c r="W916" s="218"/>
      <c r="X916" s="218"/>
      <c r="Y916" s="218"/>
      <c r="Z916" s="218"/>
      <c r="AA916" s="218"/>
    </row>
    <row r="917" spans="1:27" x14ac:dyDescent="0.25">
      <c r="A917" s="218"/>
      <c r="B917" s="218"/>
      <c r="C917" s="218"/>
      <c r="D917" s="218"/>
      <c r="E917" s="218"/>
      <c r="F917" s="218"/>
      <c r="G917" s="218"/>
      <c r="H917" s="218"/>
      <c r="I917" s="218"/>
      <c r="J917" s="218"/>
      <c r="K917" s="218"/>
      <c r="L917" s="218"/>
      <c r="M917" s="218"/>
      <c r="N917" s="218"/>
      <c r="O917" s="218"/>
      <c r="P917" s="218"/>
      <c r="Q917" s="218"/>
      <c r="R917" s="218"/>
      <c r="S917" s="218"/>
      <c r="T917" s="218"/>
      <c r="U917" s="218"/>
      <c r="V917" s="218"/>
      <c r="W917" s="218"/>
      <c r="X917" s="218"/>
      <c r="Y917" s="218"/>
      <c r="Z917" s="218"/>
      <c r="AA917" s="218"/>
    </row>
    <row r="918" spans="1:27" x14ac:dyDescent="0.25">
      <c r="A918" s="218"/>
      <c r="B918" s="218"/>
      <c r="C918" s="218"/>
      <c r="D918" s="218"/>
      <c r="E918" s="218"/>
      <c r="F918" s="218"/>
      <c r="G918" s="218"/>
      <c r="H918" s="218"/>
      <c r="I918" s="218"/>
      <c r="J918" s="218"/>
      <c r="K918" s="218"/>
      <c r="L918" s="218"/>
      <c r="M918" s="218"/>
      <c r="N918" s="218"/>
      <c r="O918" s="218"/>
      <c r="P918" s="218"/>
      <c r="Q918" s="218"/>
      <c r="R918" s="218"/>
      <c r="S918" s="218"/>
      <c r="T918" s="218"/>
      <c r="U918" s="218"/>
      <c r="V918" s="218"/>
      <c r="W918" s="218"/>
      <c r="X918" s="218"/>
      <c r="Y918" s="218"/>
      <c r="Z918" s="218"/>
      <c r="AA918" s="218"/>
    </row>
    <row r="919" spans="1:27" x14ac:dyDescent="0.25">
      <c r="A919" s="218"/>
      <c r="B919" s="218"/>
      <c r="C919" s="218"/>
      <c r="D919" s="218"/>
      <c r="E919" s="218"/>
      <c r="F919" s="218"/>
      <c r="G919" s="218"/>
      <c r="H919" s="218"/>
      <c r="I919" s="218"/>
      <c r="J919" s="218"/>
      <c r="K919" s="218"/>
      <c r="L919" s="218"/>
      <c r="M919" s="218"/>
      <c r="N919" s="218"/>
      <c r="O919" s="218"/>
      <c r="P919" s="218"/>
      <c r="Q919" s="218"/>
      <c r="R919" s="218"/>
      <c r="S919" s="218"/>
      <c r="T919" s="218"/>
      <c r="U919" s="218"/>
      <c r="V919" s="218"/>
      <c r="W919" s="218"/>
      <c r="X919" s="218"/>
      <c r="Y919" s="218"/>
      <c r="Z919" s="218"/>
      <c r="AA919" s="218"/>
    </row>
    <row r="920" spans="1:27" x14ac:dyDescent="0.25">
      <c r="A920" s="218"/>
      <c r="B920" s="218"/>
      <c r="C920" s="218"/>
      <c r="D920" s="218"/>
      <c r="E920" s="218"/>
      <c r="F920" s="218"/>
      <c r="G920" s="218"/>
      <c r="H920" s="218"/>
      <c r="I920" s="218"/>
      <c r="J920" s="218"/>
      <c r="K920" s="218"/>
      <c r="L920" s="218"/>
      <c r="M920" s="218"/>
      <c r="N920" s="218"/>
      <c r="O920" s="218"/>
      <c r="P920" s="218"/>
      <c r="Q920" s="218"/>
      <c r="R920" s="218"/>
      <c r="S920" s="218"/>
      <c r="T920" s="218"/>
      <c r="U920" s="218"/>
      <c r="V920" s="218"/>
      <c r="W920" s="218"/>
      <c r="X920" s="218"/>
      <c r="Y920" s="218"/>
      <c r="Z920" s="218"/>
      <c r="AA920" s="218"/>
    </row>
    <row r="921" spans="1:27" x14ac:dyDescent="0.25">
      <c r="A921" s="218"/>
      <c r="B921" s="218"/>
      <c r="C921" s="218"/>
      <c r="D921" s="218"/>
      <c r="E921" s="218"/>
      <c r="F921" s="218"/>
      <c r="G921" s="218"/>
      <c r="H921" s="218"/>
      <c r="I921" s="218"/>
      <c r="J921" s="218"/>
      <c r="K921" s="218"/>
      <c r="L921" s="218"/>
      <c r="M921" s="218"/>
      <c r="N921" s="218"/>
      <c r="O921" s="218"/>
      <c r="P921" s="218"/>
      <c r="Q921" s="218"/>
      <c r="R921" s="218"/>
      <c r="S921" s="218"/>
      <c r="T921" s="218"/>
      <c r="U921" s="218"/>
      <c r="V921" s="218"/>
      <c r="W921" s="218"/>
      <c r="X921" s="218"/>
      <c r="Y921" s="218"/>
      <c r="Z921" s="218"/>
      <c r="AA921" s="218"/>
    </row>
    <row r="922" spans="1:27" x14ac:dyDescent="0.25">
      <c r="A922" s="218"/>
      <c r="B922" s="218"/>
      <c r="C922" s="218"/>
      <c r="D922" s="218"/>
      <c r="E922" s="218"/>
      <c r="F922" s="218"/>
      <c r="G922" s="218"/>
      <c r="H922" s="218"/>
      <c r="I922" s="218"/>
      <c r="J922" s="218"/>
      <c r="K922" s="218"/>
      <c r="L922" s="218"/>
      <c r="M922" s="218"/>
      <c r="N922" s="218"/>
      <c r="O922" s="218"/>
      <c r="P922" s="218"/>
      <c r="Q922" s="218"/>
      <c r="R922" s="218"/>
      <c r="S922" s="218"/>
      <c r="T922" s="218"/>
      <c r="U922" s="218"/>
      <c r="V922" s="218"/>
      <c r="W922" s="218"/>
      <c r="X922" s="218"/>
      <c r="Y922" s="218"/>
      <c r="Z922" s="218"/>
      <c r="AA922" s="218"/>
    </row>
    <row r="923" spans="1:27" x14ac:dyDescent="0.25">
      <c r="A923" s="218"/>
      <c r="B923" s="218"/>
      <c r="C923" s="218"/>
      <c r="D923" s="218"/>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row>
    <row r="924" spans="1:27" x14ac:dyDescent="0.25">
      <c r="A924" s="218"/>
      <c r="B924" s="218"/>
      <c r="C924" s="218"/>
      <c r="D924" s="218"/>
      <c r="E924" s="218"/>
      <c r="F924" s="218"/>
      <c r="G924" s="218"/>
      <c r="H924" s="218"/>
      <c r="I924" s="218"/>
      <c r="J924" s="218"/>
      <c r="K924" s="218"/>
      <c r="L924" s="218"/>
      <c r="M924" s="218"/>
      <c r="N924" s="218"/>
      <c r="O924" s="218"/>
      <c r="P924" s="218"/>
      <c r="Q924" s="218"/>
      <c r="R924" s="218"/>
      <c r="S924" s="218"/>
      <c r="T924" s="218"/>
      <c r="U924" s="218"/>
      <c r="V924" s="218"/>
      <c r="W924" s="218"/>
      <c r="X924" s="218"/>
      <c r="Y924" s="218"/>
      <c r="Z924" s="218"/>
      <c r="AA924" s="218"/>
    </row>
    <row r="925" spans="1:27" x14ac:dyDescent="0.25">
      <c r="A925" s="218"/>
      <c r="B925" s="218"/>
      <c r="C925" s="218"/>
      <c r="D925" s="218"/>
      <c r="E925" s="218"/>
      <c r="F925" s="218"/>
      <c r="G925" s="218"/>
      <c r="H925" s="218"/>
      <c r="I925" s="218"/>
      <c r="J925" s="218"/>
      <c r="K925" s="218"/>
      <c r="L925" s="218"/>
      <c r="M925" s="218"/>
      <c r="N925" s="218"/>
      <c r="O925" s="218"/>
      <c r="P925" s="218"/>
      <c r="Q925" s="218"/>
      <c r="R925" s="218"/>
      <c r="S925" s="218"/>
      <c r="T925" s="218"/>
      <c r="U925" s="218"/>
      <c r="V925" s="218"/>
      <c r="W925" s="218"/>
      <c r="X925" s="218"/>
      <c r="Y925" s="218"/>
      <c r="Z925" s="218"/>
      <c r="AA925" s="218"/>
    </row>
    <row r="926" spans="1:27" x14ac:dyDescent="0.25">
      <c r="A926" s="218"/>
      <c r="B926" s="218"/>
      <c r="C926" s="218"/>
      <c r="D926" s="218"/>
      <c r="E926" s="218"/>
      <c r="F926" s="218"/>
      <c r="G926" s="218"/>
      <c r="H926" s="218"/>
      <c r="I926" s="218"/>
      <c r="J926" s="218"/>
      <c r="K926" s="218"/>
      <c r="L926" s="218"/>
      <c r="M926" s="218"/>
      <c r="N926" s="218"/>
      <c r="O926" s="218"/>
      <c r="P926" s="218"/>
      <c r="Q926" s="218"/>
      <c r="R926" s="218"/>
      <c r="S926" s="218"/>
      <c r="T926" s="218"/>
      <c r="U926" s="218"/>
      <c r="V926" s="218"/>
      <c r="W926" s="218"/>
      <c r="X926" s="218"/>
      <c r="Y926" s="218"/>
      <c r="Z926" s="218"/>
      <c r="AA926" s="218"/>
    </row>
    <row r="927" spans="1:27" x14ac:dyDescent="0.25">
      <c r="A927" s="218"/>
      <c r="B927" s="218"/>
      <c r="C927" s="218"/>
      <c r="D927" s="218"/>
      <c r="E927" s="218"/>
      <c r="F927" s="218"/>
      <c r="G927" s="218"/>
      <c r="H927" s="218"/>
      <c r="I927" s="218"/>
      <c r="J927" s="218"/>
      <c r="K927" s="218"/>
      <c r="L927" s="218"/>
      <c r="M927" s="218"/>
      <c r="N927" s="218"/>
      <c r="O927" s="218"/>
      <c r="P927" s="218"/>
      <c r="Q927" s="218"/>
      <c r="R927" s="218"/>
      <c r="S927" s="218"/>
      <c r="T927" s="218"/>
      <c r="U927" s="218"/>
      <c r="V927" s="218"/>
      <c r="W927" s="218"/>
      <c r="X927" s="218"/>
      <c r="Y927" s="218"/>
      <c r="Z927" s="218"/>
      <c r="AA927" s="218"/>
    </row>
    <row r="928" spans="1:27" x14ac:dyDescent="0.25">
      <c r="A928" s="218"/>
      <c r="B928" s="218"/>
      <c r="C928" s="218"/>
      <c r="D928" s="218"/>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8"/>
      <c r="AA928" s="218"/>
    </row>
    <row r="929" spans="1:27" x14ac:dyDescent="0.25">
      <c r="A929" s="218"/>
      <c r="B929" s="218"/>
      <c r="C929" s="218"/>
      <c r="D929" s="218"/>
      <c r="E929" s="218"/>
      <c r="F929" s="218"/>
      <c r="G929" s="218"/>
      <c r="H929" s="218"/>
      <c r="I929" s="218"/>
      <c r="J929" s="218"/>
      <c r="K929" s="218"/>
      <c r="L929" s="218"/>
      <c r="M929" s="218"/>
      <c r="N929" s="218"/>
      <c r="O929" s="218"/>
      <c r="P929" s="218"/>
      <c r="Q929" s="218"/>
      <c r="R929" s="218"/>
      <c r="S929" s="218"/>
      <c r="T929" s="218"/>
      <c r="U929" s="218"/>
      <c r="V929" s="218"/>
      <c r="W929" s="218"/>
      <c r="X929" s="218"/>
      <c r="Y929" s="218"/>
      <c r="Z929" s="218"/>
      <c r="AA929" s="218"/>
    </row>
    <row r="930" spans="1:27" x14ac:dyDescent="0.25">
      <c r="A930" s="218"/>
      <c r="B930" s="218"/>
      <c r="C930" s="218"/>
      <c r="D930" s="218"/>
      <c r="E930" s="218"/>
      <c r="F930" s="218"/>
      <c r="G930" s="218"/>
      <c r="H930" s="218"/>
      <c r="I930" s="218"/>
      <c r="J930" s="218"/>
      <c r="K930" s="218"/>
      <c r="L930" s="218"/>
      <c r="M930" s="218"/>
      <c r="N930" s="218"/>
      <c r="O930" s="218"/>
      <c r="P930" s="218"/>
      <c r="Q930" s="218"/>
      <c r="R930" s="218"/>
      <c r="S930" s="218"/>
      <c r="T930" s="218"/>
      <c r="U930" s="218"/>
      <c r="V930" s="218"/>
      <c r="W930" s="218"/>
      <c r="X930" s="218"/>
      <c r="Y930" s="218"/>
      <c r="Z930" s="218"/>
      <c r="AA930" s="218"/>
    </row>
    <row r="931" spans="1:27" x14ac:dyDescent="0.25">
      <c r="A931" s="218"/>
      <c r="B931" s="218"/>
      <c r="C931" s="218"/>
      <c r="D931" s="218"/>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8"/>
      <c r="AA931" s="218"/>
    </row>
    <row r="932" spans="1:27" x14ac:dyDescent="0.25">
      <c r="A932" s="218"/>
      <c r="B932" s="218"/>
      <c r="C932" s="218"/>
      <c r="D932" s="218"/>
      <c r="E932" s="218"/>
      <c r="F932" s="218"/>
      <c r="G932" s="218"/>
      <c r="H932" s="218"/>
      <c r="I932" s="218"/>
      <c r="J932" s="218"/>
      <c r="K932" s="218"/>
      <c r="L932" s="218"/>
      <c r="M932" s="218"/>
      <c r="N932" s="218"/>
      <c r="O932" s="218"/>
      <c r="P932" s="218"/>
      <c r="Q932" s="218"/>
      <c r="R932" s="218"/>
      <c r="S932" s="218"/>
      <c r="T932" s="218"/>
      <c r="U932" s="218"/>
      <c r="V932" s="218"/>
      <c r="W932" s="218"/>
      <c r="X932" s="218"/>
      <c r="Y932" s="218"/>
      <c r="Z932" s="218"/>
      <c r="AA932" s="218"/>
    </row>
    <row r="933" spans="1:27" x14ac:dyDescent="0.25">
      <c r="A933" s="218"/>
      <c r="B933" s="218"/>
      <c r="C933" s="218"/>
      <c r="D933" s="218"/>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8"/>
      <c r="AA933" s="218"/>
    </row>
    <row r="934" spans="1:27" x14ac:dyDescent="0.25">
      <c r="A934" s="218"/>
      <c r="B934" s="218"/>
      <c r="C934" s="218"/>
      <c r="D934" s="218"/>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row>
    <row r="935" spans="1:27" x14ac:dyDescent="0.25">
      <c r="A935" s="218"/>
      <c r="B935" s="218"/>
      <c r="C935" s="218"/>
      <c r="D935" s="218"/>
      <c r="E935" s="218"/>
      <c r="F935" s="218"/>
      <c r="G935" s="218"/>
      <c r="H935" s="218"/>
      <c r="I935" s="218"/>
      <c r="J935" s="218"/>
      <c r="K935" s="218"/>
      <c r="L935" s="218"/>
      <c r="M935" s="218"/>
      <c r="N935" s="218"/>
      <c r="O935" s="218"/>
      <c r="P935" s="218"/>
      <c r="Q935" s="218"/>
      <c r="R935" s="218"/>
      <c r="S935" s="218"/>
      <c r="T935" s="218"/>
      <c r="U935" s="218"/>
      <c r="V935" s="218"/>
      <c r="W935" s="218"/>
      <c r="X935" s="218"/>
      <c r="Y935" s="218"/>
      <c r="Z935" s="218"/>
      <c r="AA935" s="218"/>
    </row>
    <row r="936" spans="1:27" x14ac:dyDescent="0.25">
      <c r="A936" s="218"/>
      <c r="B936" s="218"/>
      <c r="C936" s="218"/>
      <c r="D936" s="218"/>
      <c r="E936" s="218"/>
      <c r="F936" s="218"/>
      <c r="G936" s="218"/>
      <c r="H936" s="218"/>
      <c r="I936" s="218"/>
      <c r="J936" s="218"/>
      <c r="K936" s="218"/>
      <c r="L936" s="218"/>
      <c r="M936" s="218"/>
      <c r="N936" s="218"/>
      <c r="O936" s="218"/>
      <c r="P936" s="218"/>
      <c r="Q936" s="218"/>
      <c r="R936" s="218"/>
      <c r="S936" s="218"/>
      <c r="T936" s="218"/>
      <c r="U936" s="218"/>
      <c r="V936" s="218"/>
      <c r="W936" s="218"/>
      <c r="X936" s="218"/>
      <c r="Y936" s="218"/>
      <c r="Z936" s="218"/>
      <c r="AA936" s="218"/>
    </row>
    <row r="937" spans="1:27" x14ac:dyDescent="0.25">
      <c r="A937" s="218"/>
      <c r="B937" s="218"/>
      <c r="C937" s="218"/>
      <c r="D937" s="218"/>
      <c r="E937" s="218"/>
      <c r="F937" s="218"/>
      <c r="G937" s="218"/>
      <c r="H937" s="218"/>
      <c r="I937" s="218"/>
      <c r="J937" s="218"/>
      <c r="K937" s="218"/>
      <c r="L937" s="218"/>
      <c r="M937" s="218"/>
      <c r="N937" s="218"/>
      <c r="O937" s="218"/>
      <c r="P937" s="218"/>
      <c r="Q937" s="218"/>
      <c r="R937" s="218"/>
      <c r="S937" s="218"/>
      <c r="T937" s="218"/>
      <c r="U937" s="218"/>
      <c r="V937" s="218"/>
      <c r="W937" s="218"/>
      <c r="X937" s="218"/>
      <c r="Y937" s="218"/>
      <c r="Z937" s="218"/>
      <c r="AA937" s="218"/>
    </row>
    <row r="938" spans="1:27" x14ac:dyDescent="0.25">
      <c r="A938" s="218"/>
      <c r="B938" s="218"/>
      <c r="C938" s="218"/>
      <c r="D938" s="218"/>
      <c r="E938" s="218"/>
      <c r="F938" s="218"/>
      <c r="G938" s="218"/>
      <c r="H938" s="218"/>
      <c r="I938" s="218"/>
      <c r="J938" s="218"/>
      <c r="K938" s="218"/>
      <c r="L938" s="218"/>
      <c r="M938" s="218"/>
      <c r="N938" s="218"/>
      <c r="O938" s="218"/>
      <c r="P938" s="218"/>
      <c r="Q938" s="218"/>
      <c r="R938" s="218"/>
      <c r="S938" s="218"/>
      <c r="T938" s="218"/>
      <c r="U938" s="218"/>
      <c r="V938" s="218"/>
      <c r="W938" s="218"/>
      <c r="X938" s="218"/>
      <c r="Y938" s="218"/>
      <c r="Z938" s="218"/>
      <c r="AA938" s="218"/>
    </row>
    <row r="939" spans="1:27" x14ac:dyDescent="0.25">
      <c r="A939" s="218"/>
      <c r="B939" s="218"/>
      <c r="C939" s="218"/>
      <c r="D939" s="218"/>
      <c r="E939" s="218"/>
      <c r="F939" s="218"/>
      <c r="G939" s="218"/>
      <c r="H939" s="218"/>
      <c r="I939" s="218"/>
      <c r="J939" s="218"/>
      <c r="K939" s="218"/>
      <c r="L939" s="218"/>
      <c r="M939" s="218"/>
      <c r="N939" s="218"/>
      <c r="O939" s="218"/>
      <c r="P939" s="218"/>
      <c r="Q939" s="218"/>
      <c r="R939" s="218"/>
      <c r="S939" s="218"/>
      <c r="T939" s="218"/>
      <c r="U939" s="218"/>
      <c r="V939" s="218"/>
      <c r="W939" s="218"/>
      <c r="X939" s="218"/>
      <c r="Y939" s="218"/>
      <c r="Z939" s="218"/>
      <c r="AA939" s="218"/>
    </row>
    <row r="940" spans="1:27" x14ac:dyDescent="0.25">
      <c r="A940" s="218"/>
      <c r="B940" s="218"/>
      <c r="C940" s="218"/>
      <c r="D940" s="218"/>
      <c r="E940" s="218"/>
      <c r="F940" s="218"/>
      <c r="G940" s="218"/>
      <c r="H940" s="218"/>
      <c r="I940" s="218"/>
      <c r="J940" s="218"/>
      <c r="K940" s="218"/>
      <c r="L940" s="218"/>
      <c r="M940" s="218"/>
      <c r="N940" s="218"/>
      <c r="O940" s="218"/>
      <c r="P940" s="218"/>
      <c r="Q940" s="218"/>
      <c r="R940" s="218"/>
      <c r="S940" s="218"/>
      <c r="T940" s="218"/>
      <c r="U940" s="218"/>
      <c r="V940" s="218"/>
      <c r="W940" s="218"/>
      <c r="X940" s="218"/>
      <c r="Y940" s="218"/>
      <c r="Z940" s="218"/>
      <c r="AA940" s="218"/>
    </row>
    <row r="941" spans="1:27" x14ac:dyDescent="0.25">
      <c r="A941" s="218"/>
      <c r="B941" s="218"/>
      <c r="C941" s="218"/>
      <c r="D941" s="218"/>
      <c r="E941" s="218"/>
      <c r="F941" s="218"/>
      <c r="G941" s="218"/>
      <c r="H941" s="218"/>
      <c r="I941" s="218"/>
      <c r="J941" s="218"/>
      <c r="K941" s="218"/>
      <c r="L941" s="218"/>
      <c r="M941" s="218"/>
      <c r="N941" s="218"/>
      <c r="O941" s="218"/>
      <c r="P941" s="218"/>
      <c r="Q941" s="218"/>
      <c r="R941" s="218"/>
      <c r="S941" s="218"/>
      <c r="T941" s="218"/>
      <c r="U941" s="218"/>
      <c r="V941" s="218"/>
      <c r="W941" s="218"/>
      <c r="X941" s="218"/>
      <c r="Y941" s="218"/>
      <c r="Z941" s="218"/>
      <c r="AA941" s="218"/>
    </row>
    <row r="942" spans="1:27" x14ac:dyDescent="0.25">
      <c r="A942" s="218"/>
      <c r="B942" s="218"/>
      <c r="C942" s="218"/>
      <c r="D942" s="218"/>
      <c r="E942" s="218"/>
      <c r="F942" s="218"/>
      <c r="G942" s="218"/>
      <c r="H942" s="218"/>
      <c r="I942" s="218"/>
      <c r="J942" s="218"/>
      <c r="K942" s="218"/>
      <c r="L942" s="218"/>
      <c r="M942" s="218"/>
      <c r="N942" s="218"/>
      <c r="O942" s="218"/>
      <c r="P942" s="218"/>
      <c r="Q942" s="218"/>
      <c r="R942" s="218"/>
      <c r="S942" s="218"/>
      <c r="T942" s="218"/>
      <c r="U942" s="218"/>
      <c r="V942" s="218"/>
      <c r="W942" s="218"/>
      <c r="X942" s="218"/>
      <c r="Y942" s="218"/>
      <c r="Z942" s="218"/>
      <c r="AA942" s="218"/>
    </row>
    <row r="943" spans="1:27" x14ac:dyDescent="0.25">
      <c r="A943" s="218"/>
      <c r="B943" s="218"/>
      <c r="C943" s="218"/>
      <c r="D943" s="218"/>
      <c r="E943" s="218"/>
      <c r="F943" s="218"/>
      <c r="G943" s="218"/>
      <c r="H943" s="218"/>
      <c r="I943" s="218"/>
      <c r="J943" s="218"/>
      <c r="K943" s="218"/>
      <c r="L943" s="218"/>
      <c r="M943" s="218"/>
      <c r="N943" s="218"/>
      <c r="O943" s="218"/>
      <c r="P943" s="218"/>
      <c r="Q943" s="218"/>
      <c r="R943" s="218"/>
      <c r="S943" s="218"/>
      <c r="T943" s="218"/>
      <c r="U943" s="218"/>
      <c r="V943" s="218"/>
      <c r="W943" s="218"/>
      <c r="X943" s="218"/>
      <c r="Y943" s="218"/>
      <c r="Z943" s="218"/>
      <c r="AA943" s="218"/>
    </row>
    <row r="944" spans="1:27" x14ac:dyDescent="0.25">
      <c r="A944" s="218"/>
      <c r="B944" s="218"/>
      <c r="C944" s="218"/>
      <c r="D944" s="218"/>
      <c r="E944" s="218"/>
      <c r="F944" s="218"/>
      <c r="G944" s="218"/>
      <c r="H944" s="218"/>
      <c r="I944" s="218"/>
      <c r="J944" s="218"/>
      <c r="K944" s="218"/>
      <c r="L944" s="218"/>
      <c r="M944" s="218"/>
      <c r="N944" s="218"/>
      <c r="O944" s="218"/>
      <c r="P944" s="218"/>
      <c r="Q944" s="218"/>
      <c r="R944" s="218"/>
      <c r="S944" s="218"/>
      <c r="T944" s="218"/>
      <c r="U944" s="218"/>
      <c r="V944" s="218"/>
      <c r="W944" s="218"/>
      <c r="X944" s="218"/>
      <c r="Y944" s="218"/>
      <c r="Z944" s="218"/>
      <c r="AA944" s="218"/>
    </row>
    <row r="945" spans="1:27" x14ac:dyDescent="0.25">
      <c r="A945" s="218"/>
      <c r="B945" s="218"/>
      <c r="C945" s="218"/>
      <c r="D945" s="218"/>
      <c r="E945" s="218"/>
      <c r="F945" s="218"/>
      <c r="G945" s="218"/>
      <c r="H945" s="218"/>
      <c r="I945" s="218"/>
      <c r="J945" s="218"/>
      <c r="K945" s="218"/>
      <c r="L945" s="218"/>
      <c r="M945" s="218"/>
      <c r="N945" s="218"/>
      <c r="O945" s="218"/>
      <c r="P945" s="218"/>
      <c r="Q945" s="218"/>
      <c r="R945" s="218"/>
      <c r="S945" s="218"/>
      <c r="T945" s="218"/>
      <c r="U945" s="218"/>
      <c r="V945" s="218"/>
      <c r="W945" s="218"/>
      <c r="X945" s="218"/>
      <c r="Y945" s="218"/>
      <c r="Z945" s="218"/>
      <c r="AA945" s="218"/>
    </row>
    <row r="946" spans="1:27" x14ac:dyDescent="0.25">
      <c r="A946" s="218"/>
      <c r="B946" s="218"/>
      <c r="C946" s="218"/>
      <c r="D946" s="218"/>
      <c r="E946" s="218"/>
      <c r="F946" s="218"/>
      <c r="G946" s="218"/>
      <c r="H946" s="218"/>
      <c r="I946" s="218"/>
      <c r="J946" s="218"/>
      <c r="K946" s="218"/>
      <c r="L946" s="218"/>
      <c r="M946" s="218"/>
      <c r="N946" s="218"/>
      <c r="O946" s="218"/>
      <c r="P946" s="218"/>
      <c r="Q946" s="218"/>
      <c r="R946" s="218"/>
      <c r="S946" s="218"/>
      <c r="T946" s="218"/>
      <c r="U946" s="218"/>
      <c r="V946" s="218"/>
      <c r="W946" s="218"/>
      <c r="X946" s="218"/>
      <c r="Y946" s="218"/>
      <c r="Z946" s="218"/>
      <c r="AA946" s="218"/>
    </row>
    <row r="947" spans="1:27" x14ac:dyDescent="0.25">
      <c r="A947" s="218"/>
      <c r="B947" s="218"/>
      <c r="C947" s="218"/>
      <c r="D947" s="218"/>
      <c r="E947" s="218"/>
      <c r="F947" s="218"/>
      <c r="G947" s="218"/>
      <c r="H947" s="218"/>
      <c r="I947" s="218"/>
      <c r="J947" s="218"/>
      <c r="K947" s="218"/>
      <c r="L947" s="218"/>
      <c r="M947" s="218"/>
      <c r="N947" s="218"/>
      <c r="O947" s="218"/>
      <c r="P947" s="218"/>
      <c r="Q947" s="218"/>
      <c r="R947" s="218"/>
      <c r="S947" s="218"/>
      <c r="T947" s="218"/>
      <c r="U947" s="218"/>
      <c r="V947" s="218"/>
      <c r="W947" s="218"/>
      <c r="X947" s="218"/>
      <c r="Y947" s="218"/>
      <c r="Z947" s="218"/>
      <c r="AA947" s="218"/>
    </row>
    <row r="948" spans="1:27" x14ac:dyDescent="0.25">
      <c r="A948" s="218"/>
      <c r="B948" s="218"/>
      <c r="C948" s="218"/>
      <c r="D948" s="218"/>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row>
    <row r="949" spans="1:27" x14ac:dyDescent="0.25">
      <c r="A949" s="218"/>
      <c r="B949" s="218"/>
      <c r="C949" s="218"/>
      <c r="D949" s="218"/>
      <c r="E949" s="218"/>
      <c r="F949" s="218"/>
      <c r="G949" s="218"/>
      <c r="H949" s="218"/>
      <c r="I949" s="218"/>
      <c r="J949" s="218"/>
      <c r="K949" s="218"/>
      <c r="L949" s="218"/>
      <c r="M949" s="218"/>
      <c r="N949" s="218"/>
      <c r="O949" s="218"/>
      <c r="P949" s="218"/>
      <c r="Q949" s="218"/>
      <c r="R949" s="218"/>
      <c r="S949" s="218"/>
      <c r="T949" s="218"/>
      <c r="U949" s="218"/>
      <c r="V949" s="218"/>
      <c r="W949" s="218"/>
      <c r="X949" s="218"/>
      <c r="Y949" s="218"/>
      <c r="Z949" s="218"/>
      <c r="AA949" s="218"/>
    </row>
    <row r="950" spans="1:27" x14ac:dyDescent="0.25">
      <c r="A950" s="218"/>
      <c r="B950" s="218"/>
      <c r="C950" s="218"/>
      <c r="D950" s="218"/>
      <c r="E950" s="218"/>
      <c r="F950" s="218"/>
      <c r="G950" s="218"/>
      <c r="H950" s="218"/>
      <c r="I950" s="218"/>
      <c r="J950" s="218"/>
      <c r="K950" s="218"/>
      <c r="L950" s="218"/>
      <c r="M950" s="218"/>
      <c r="N950" s="218"/>
      <c r="O950" s="218"/>
      <c r="P950" s="218"/>
      <c r="Q950" s="218"/>
      <c r="R950" s="218"/>
      <c r="S950" s="218"/>
      <c r="T950" s="218"/>
      <c r="U950" s="218"/>
      <c r="V950" s="218"/>
      <c r="W950" s="218"/>
      <c r="X950" s="218"/>
      <c r="Y950" s="218"/>
      <c r="Z950" s="218"/>
      <c r="AA950" s="218"/>
    </row>
    <row r="951" spans="1:27" x14ac:dyDescent="0.25">
      <c r="A951" s="218"/>
      <c r="B951" s="218"/>
      <c r="C951" s="218"/>
      <c r="D951" s="218"/>
      <c r="E951" s="218"/>
      <c r="F951" s="218"/>
      <c r="G951" s="218"/>
      <c r="H951" s="218"/>
      <c r="I951" s="218"/>
      <c r="J951" s="218"/>
      <c r="K951" s="218"/>
      <c r="L951" s="218"/>
      <c r="M951" s="218"/>
      <c r="N951" s="218"/>
      <c r="O951" s="218"/>
      <c r="P951" s="218"/>
      <c r="Q951" s="218"/>
      <c r="R951" s="218"/>
      <c r="S951" s="218"/>
      <c r="T951" s="218"/>
      <c r="U951" s="218"/>
      <c r="V951" s="218"/>
      <c r="W951" s="218"/>
      <c r="X951" s="218"/>
      <c r="Y951" s="218"/>
      <c r="Z951" s="218"/>
      <c r="AA951" s="218"/>
    </row>
    <row r="952" spans="1:27" x14ac:dyDescent="0.25">
      <c r="A952" s="218"/>
      <c r="B952" s="218"/>
      <c r="C952" s="218"/>
      <c r="D952" s="218"/>
      <c r="E952" s="218"/>
      <c r="F952" s="218"/>
      <c r="G952" s="218"/>
      <c r="H952" s="218"/>
      <c r="I952" s="218"/>
      <c r="J952" s="218"/>
      <c r="K952" s="218"/>
      <c r="L952" s="218"/>
      <c r="M952" s="218"/>
      <c r="N952" s="218"/>
      <c r="O952" s="218"/>
      <c r="P952" s="218"/>
      <c r="Q952" s="218"/>
      <c r="R952" s="218"/>
      <c r="S952" s="218"/>
      <c r="T952" s="218"/>
      <c r="U952" s="218"/>
      <c r="V952" s="218"/>
      <c r="W952" s="218"/>
      <c r="X952" s="218"/>
      <c r="Y952" s="218"/>
      <c r="Z952" s="218"/>
      <c r="AA952" s="218"/>
    </row>
    <row r="953" spans="1:27" x14ac:dyDescent="0.25">
      <c r="A953" s="218"/>
      <c r="B953" s="218"/>
      <c r="C953" s="218"/>
      <c r="D953" s="218"/>
      <c r="E953" s="218"/>
      <c r="F953" s="218"/>
      <c r="G953" s="218"/>
      <c r="H953" s="218"/>
      <c r="I953" s="218"/>
      <c r="J953" s="218"/>
      <c r="K953" s="218"/>
      <c r="L953" s="218"/>
      <c r="M953" s="218"/>
      <c r="N953" s="218"/>
      <c r="O953" s="218"/>
      <c r="P953" s="218"/>
      <c r="Q953" s="218"/>
      <c r="R953" s="218"/>
      <c r="S953" s="218"/>
      <c r="T953" s="218"/>
      <c r="U953" s="218"/>
      <c r="V953" s="218"/>
      <c r="W953" s="218"/>
      <c r="X953" s="218"/>
      <c r="Y953" s="218"/>
      <c r="Z953" s="218"/>
      <c r="AA953" s="218"/>
    </row>
    <row r="954" spans="1:27" x14ac:dyDescent="0.25">
      <c r="A954" s="218"/>
      <c r="B954" s="218"/>
      <c r="C954" s="218"/>
      <c r="D954" s="218"/>
      <c r="E954" s="218"/>
      <c r="F954" s="218"/>
      <c r="G954" s="218"/>
      <c r="H954" s="218"/>
      <c r="I954" s="218"/>
      <c r="J954" s="218"/>
      <c r="K954" s="218"/>
      <c r="L954" s="218"/>
      <c r="M954" s="218"/>
      <c r="N954" s="218"/>
      <c r="O954" s="218"/>
      <c r="P954" s="218"/>
      <c r="Q954" s="218"/>
      <c r="R954" s="218"/>
      <c r="S954" s="218"/>
      <c r="T954" s="218"/>
      <c r="U954" s="218"/>
      <c r="V954" s="218"/>
      <c r="W954" s="218"/>
      <c r="X954" s="218"/>
      <c r="Y954" s="218"/>
      <c r="Z954" s="218"/>
      <c r="AA954" s="218"/>
    </row>
    <row r="955" spans="1:27" x14ac:dyDescent="0.25">
      <c r="A955" s="218"/>
      <c r="B955" s="218"/>
      <c r="C955" s="218"/>
      <c r="D955" s="218"/>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row>
    <row r="956" spans="1:27" x14ac:dyDescent="0.25">
      <c r="A956" s="218"/>
      <c r="B956" s="218"/>
      <c r="C956" s="218"/>
      <c r="D956" s="218"/>
      <c r="E956" s="218"/>
      <c r="F956" s="218"/>
      <c r="G956" s="218"/>
      <c r="H956" s="218"/>
      <c r="I956" s="218"/>
      <c r="J956" s="218"/>
      <c r="K956" s="218"/>
      <c r="L956" s="218"/>
      <c r="M956" s="218"/>
      <c r="N956" s="218"/>
      <c r="O956" s="218"/>
      <c r="P956" s="218"/>
      <c r="Q956" s="218"/>
      <c r="R956" s="218"/>
      <c r="S956" s="218"/>
      <c r="T956" s="218"/>
      <c r="U956" s="218"/>
      <c r="V956" s="218"/>
      <c r="W956" s="218"/>
      <c r="X956" s="218"/>
      <c r="Y956" s="218"/>
      <c r="Z956" s="218"/>
      <c r="AA956" s="218"/>
    </row>
    <row r="957" spans="1:27" x14ac:dyDescent="0.25">
      <c r="A957" s="218"/>
      <c r="B957" s="218"/>
      <c r="C957" s="218"/>
      <c r="D957" s="218"/>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row>
    <row r="958" spans="1:27" x14ac:dyDescent="0.25">
      <c r="A958" s="218"/>
      <c r="B958" s="218"/>
      <c r="C958" s="218"/>
      <c r="D958" s="218"/>
      <c r="E958" s="218"/>
      <c r="F958" s="218"/>
      <c r="G958" s="218"/>
      <c r="H958" s="218"/>
      <c r="I958" s="218"/>
      <c r="J958" s="218"/>
      <c r="K958" s="218"/>
      <c r="L958" s="218"/>
      <c r="M958" s="218"/>
      <c r="N958" s="218"/>
      <c r="O958" s="218"/>
      <c r="P958" s="218"/>
      <c r="Q958" s="218"/>
      <c r="R958" s="218"/>
      <c r="S958" s="218"/>
      <c r="T958" s="218"/>
      <c r="U958" s="218"/>
      <c r="V958" s="218"/>
      <c r="W958" s="218"/>
      <c r="X958" s="218"/>
      <c r="Y958" s="218"/>
      <c r="Z958" s="218"/>
      <c r="AA958" s="218"/>
    </row>
    <row r="959" spans="1:27" x14ac:dyDescent="0.25">
      <c r="A959" s="218"/>
      <c r="B959" s="218"/>
      <c r="C959" s="218"/>
      <c r="D959" s="218"/>
      <c r="E959" s="218"/>
      <c r="F959" s="218"/>
      <c r="G959" s="218"/>
      <c r="H959" s="218"/>
      <c r="I959" s="218"/>
      <c r="J959" s="218"/>
      <c r="K959" s="218"/>
      <c r="L959" s="218"/>
      <c r="M959" s="218"/>
      <c r="N959" s="218"/>
      <c r="O959" s="218"/>
      <c r="P959" s="218"/>
      <c r="Q959" s="218"/>
      <c r="R959" s="218"/>
      <c r="S959" s="218"/>
      <c r="T959" s="218"/>
      <c r="U959" s="218"/>
      <c r="V959" s="218"/>
      <c r="W959" s="218"/>
      <c r="X959" s="218"/>
      <c r="Y959" s="218"/>
      <c r="Z959" s="218"/>
      <c r="AA959" s="218"/>
    </row>
    <row r="960" spans="1:27" x14ac:dyDescent="0.25">
      <c r="A960" s="218"/>
      <c r="B960" s="218"/>
      <c r="C960" s="218"/>
      <c r="D960" s="218"/>
      <c r="E960" s="218"/>
      <c r="F960" s="218"/>
      <c r="G960" s="218"/>
      <c r="H960" s="218"/>
      <c r="I960" s="218"/>
      <c r="J960" s="218"/>
      <c r="K960" s="218"/>
      <c r="L960" s="218"/>
      <c r="M960" s="218"/>
      <c r="N960" s="218"/>
      <c r="O960" s="218"/>
      <c r="P960" s="218"/>
      <c r="Q960" s="218"/>
      <c r="R960" s="218"/>
      <c r="S960" s="218"/>
      <c r="T960" s="218"/>
      <c r="U960" s="218"/>
      <c r="V960" s="218"/>
      <c r="W960" s="218"/>
      <c r="X960" s="218"/>
      <c r="Y960" s="218"/>
      <c r="Z960" s="218"/>
      <c r="AA960" s="218"/>
    </row>
    <row r="961" spans="1:27" x14ac:dyDescent="0.25">
      <c r="A961" s="218"/>
      <c r="B961" s="218"/>
      <c r="C961" s="218"/>
      <c r="D961" s="218"/>
      <c r="E961" s="218"/>
      <c r="F961" s="218"/>
      <c r="G961" s="218"/>
      <c r="H961" s="218"/>
      <c r="I961" s="218"/>
      <c r="J961" s="218"/>
      <c r="K961" s="218"/>
      <c r="L961" s="218"/>
      <c r="M961" s="218"/>
      <c r="N961" s="218"/>
      <c r="O961" s="218"/>
      <c r="P961" s="218"/>
      <c r="Q961" s="218"/>
      <c r="R961" s="218"/>
      <c r="S961" s="218"/>
      <c r="T961" s="218"/>
      <c r="U961" s="218"/>
      <c r="V961" s="218"/>
      <c r="W961" s="218"/>
      <c r="X961" s="218"/>
      <c r="Y961" s="218"/>
      <c r="Z961" s="218"/>
      <c r="AA961" s="218"/>
    </row>
    <row r="962" spans="1:27" x14ac:dyDescent="0.25">
      <c r="A962" s="218"/>
      <c r="B962" s="218"/>
      <c r="C962" s="218"/>
      <c r="D962" s="218"/>
      <c r="E962" s="218"/>
      <c r="F962" s="218"/>
      <c r="G962" s="218"/>
      <c r="H962" s="218"/>
      <c r="I962" s="218"/>
      <c r="J962" s="218"/>
      <c r="K962" s="218"/>
      <c r="L962" s="218"/>
      <c r="M962" s="218"/>
      <c r="N962" s="218"/>
      <c r="O962" s="218"/>
      <c r="P962" s="218"/>
      <c r="Q962" s="218"/>
      <c r="R962" s="218"/>
      <c r="S962" s="218"/>
      <c r="T962" s="218"/>
      <c r="U962" s="218"/>
      <c r="V962" s="218"/>
      <c r="W962" s="218"/>
      <c r="X962" s="218"/>
      <c r="Y962" s="218"/>
      <c r="Z962" s="218"/>
      <c r="AA962" s="218"/>
    </row>
    <row r="963" spans="1:27" x14ac:dyDescent="0.25">
      <c r="A963" s="218"/>
      <c r="B963" s="218"/>
      <c r="C963" s="218"/>
      <c r="D963" s="218"/>
      <c r="E963" s="218"/>
      <c r="F963" s="218"/>
      <c r="G963" s="218"/>
      <c r="H963" s="218"/>
      <c r="I963" s="218"/>
      <c r="J963" s="218"/>
      <c r="K963" s="218"/>
      <c r="L963" s="218"/>
      <c r="M963" s="218"/>
      <c r="N963" s="218"/>
      <c r="O963" s="218"/>
      <c r="P963" s="218"/>
      <c r="Q963" s="218"/>
      <c r="R963" s="218"/>
      <c r="S963" s="218"/>
      <c r="T963" s="218"/>
      <c r="U963" s="218"/>
      <c r="V963" s="218"/>
      <c r="W963" s="218"/>
      <c r="X963" s="218"/>
      <c r="Y963" s="218"/>
      <c r="Z963" s="218"/>
      <c r="AA963" s="218"/>
    </row>
    <row r="964" spans="1:27" x14ac:dyDescent="0.25">
      <c r="A964" s="218"/>
      <c r="B964" s="218"/>
      <c r="C964" s="218"/>
      <c r="D964" s="218"/>
      <c r="E964" s="218"/>
      <c r="F964" s="218"/>
      <c r="G964" s="218"/>
      <c r="H964" s="218"/>
      <c r="I964" s="218"/>
      <c r="J964" s="218"/>
      <c r="K964" s="218"/>
      <c r="L964" s="218"/>
      <c r="M964" s="218"/>
      <c r="N964" s="218"/>
      <c r="O964" s="218"/>
      <c r="P964" s="218"/>
      <c r="Q964" s="218"/>
      <c r="R964" s="218"/>
      <c r="S964" s="218"/>
      <c r="T964" s="218"/>
      <c r="U964" s="218"/>
      <c r="V964" s="218"/>
      <c r="W964" s="218"/>
      <c r="X964" s="218"/>
      <c r="Y964" s="218"/>
      <c r="Z964" s="218"/>
      <c r="AA964" s="218"/>
    </row>
    <row r="965" spans="1:27" x14ac:dyDescent="0.25">
      <c r="A965" s="218"/>
      <c r="B965" s="218"/>
      <c r="C965" s="218"/>
      <c r="D965" s="218"/>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row>
    <row r="966" spans="1:27" x14ac:dyDescent="0.25">
      <c r="A966" s="218"/>
      <c r="B966" s="218"/>
      <c r="C966" s="218"/>
      <c r="D966" s="218"/>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row>
    <row r="967" spans="1:27" x14ac:dyDescent="0.25">
      <c r="A967" s="218"/>
      <c r="B967" s="218"/>
      <c r="C967" s="218"/>
      <c r="D967" s="218"/>
      <c r="E967" s="218"/>
      <c r="F967" s="218"/>
      <c r="G967" s="218"/>
      <c r="H967" s="218"/>
      <c r="I967" s="218"/>
      <c r="J967" s="218"/>
      <c r="K967" s="218"/>
      <c r="L967" s="218"/>
      <c r="M967" s="218"/>
      <c r="N967" s="218"/>
      <c r="O967" s="218"/>
      <c r="P967" s="218"/>
      <c r="Q967" s="218"/>
      <c r="R967" s="218"/>
      <c r="S967" s="218"/>
      <c r="T967" s="218"/>
      <c r="U967" s="218"/>
      <c r="V967" s="218"/>
      <c r="W967" s="218"/>
      <c r="X967" s="218"/>
      <c r="Y967" s="218"/>
      <c r="Z967" s="218"/>
      <c r="AA967" s="218"/>
    </row>
    <row r="968" spans="1:27" x14ac:dyDescent="0.25">
      <c r="A968" s="218"/>
      <c r="B968" s="218"/>
      <c r="C968" s="218"/>
      <c r="D968" s="218"/>
      <c r="E968" s="218"/>
      <c r="F968" s="218"/>
      <c r="G968" s="218"/>
      <c r="H968" s="218"/>
      <c r="I968" s="218"/>
      <c r="J968" s="218"/>
      <c r="K968" s="218"/>
      <c r="L968" s="218"/>
      <c r="M968" s="218"/>
      <c r="N968" s="218"/>
      <c r="O968" s="218"/>
      <c r="P968" s="218"/>
      <c r="Q968" s="218"/>
      <c r="R968" s="218"/>
      <c r="S968" s="218"/>
      <c r="T968" s="218"/>
      <c r="U968" s="218"/>
      <c r="V968" s="218"/>
      <c r="W968" s="218"/>
      <c r="X968" s="218"/>
      <c r="Y968" s="218"/>
      <c r="Z968" s="218"/>
      <c r="AA968" s="218"/>
    </row>
    <row r="969" spans="1:27" x14ac:dyDescent="0.25">
      <c r="A969" s="218"/>
      <c r="B969" s="218"/>
      <c r="C969" s="218"/>
      <c r="D969" s="218"/>
      <c r="E969" s="218"/>
      <c r="F969" s="218"/>
      <c r="G969" s="218"/>
      <c r="H969" s="218"/>
      <c r="I969" s="218"/>
      <c r="J969" s="218"/>
      <c r="K969" s="218"/>
      <c r="L969" s="218"/>
      <c r="M969" s="218"/>
      <c r="N969" s="218"/>
      <c r="O969" s="218"/>
      <c r="P969" s="218"/>
      <c r="Q969" s="218"/>
      <c r="R969" s="218"/>
      <c r="S969" s="218"/>
      <c r="T969" s="218"/>
      <c r="U969" s="218"/>
      <c r="V969" s="218"/>
      <c r="W969" s="218"/>
      <c r="X969" s="218"/>
      <c r="Y969" s="218"/>
      <c r="Z969" s="218"/>
      <c r="AA969" s="218"/>
    </row>
    <row r="970" spans="1:27" x14ac:dyDescent="0.25">
      <c r="A970" s="218"/>
      <c r="B970" s="218"/>
      <c r="C970" s="218"/>
      <c r="D970" s="218"/>
      <c r="E970" s="218"/>
      <c r="F970" s="218"/>
      <c r="G970" s="218"/>
      <c r="H970" s="218"/>
      <c r="I970" s="218"/>
      <c r="J970" s="218"/>
      <c r="K970" s="218"/>
      <c r="L970" s="218"/>
      <c r="M970" s="218"/>
      <c r="N970" s="218"/>
      <c r="O970" s="218"/>
      <c r="P970" s="218"/>
      <c r="Q970" s="218"/>
      <c r="R970" s="218"/>
      <c r="S970" s="218"/>
      <c r="T970" s="218"/>
      <c r="U970" s="218"/>
      <c r="V970" s="218"/>
      <c r="W970" s="218"/>
      <c r="X970" s="218"/>
      <c r="Y970" s="218"/>
      <c r="Z970" s="218"/>
      <c r="AA970" s="218"/>
    </row>
    <row r="971" spans="1:27" x14ac:dyDescent="0.25">
      <c r="A971" s="218"/>
      <c r="B971" s="218"/>
      <c r="C971" s="218"/>
      <c r="D971" s="218"/>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row>
    <row r="972" spans="1:27" x14ac:dyDescent="0.25">
      <c r="A972" s="218"/>
      <c r="B972" s="218"/>
      <c r="C972" s="218"/>
      <c r="D972" s="218"/>
      <c r="E972" s="218"/>
      <c r="F972" s="218"/>
      <c r="G972" s="218"/>
      <c r="H972" s="218"/>
      <c r="I972" s="218"/>
      <c r="J972" s="218"/>
      <c r="K972" s="218"/>
      <c r="L972" s="218"/>
      <c r="M972" s="218"/>
      <c r="N972" s="218"/>
      <c r="O972" s="218"/>
      <c r="P972" s="218"/>
      <c r="Q972" s="218"/>
      <c r="R972" s="218"/>
      <c r="S972" s="218"/>
      <c r="T972" s="218"/>
      <c r="U972" s="218"/>
      <c r="V972" s="218"/>
      <c r="W972" s="218"/>
      <c r="X972" s="218"/>
      <c r="Y972" s="218"/>
      <c r="Z972" s="218"/>
      <c r="AA972" s="218"/>
    </row>
    <row r="973" spans="1:27" x14ac:dyDescent="0.25">
      <c r="A973" s="218"/>
      <c r="B973" s="218"/>
      <c r="C973" s="218"/>
      <c r="D973" s="218"/>
      <c r="E973" s="218"/>
      <c r="F973" s="218"/>
      <c r="G973" s="218"/>
      <c r="H973" s="218"/>
      <c r="I973" s="218"/>
      <c r="J973" s="218"/>
      <c r="K973" s="218"/>
      <c r="L973" s="218"/>
      <c r="M973" s="218"/>
      <c r="N973" s="218"/>
      <c r="O973" s="218"/>
      <c r="P973" s="218"/>
      <c r="Q973" s="218"/>
      <c r="R973" s="218"/>
      <c r="S973" s="218"/>
      <c r="T973" s="218"/>
      <c r="U973" s="218"/>
      <c r="V973" s="218"/>
      <c r="W973" s="218"/>
      <c r="X973" s="218"/>
      <c r="Y973" s="218"/>
      <c r="Z973" s="218"/>
      <c r="AA973" s="218"/>
    </row>
    <row r="974" spans="1:27" x14ac:dyDescent="0.25">
      <c r="A974" s="218"/>
      <c r="B974" s="218"/>
      <c r="C974" s="218"/>
      <c r="D974" s="218"/>
      <c r="E974" s="218"/>
      <c r="F974" s="218"/>
      <c r="G974" s="218"/>
      <c r="H974" s="218"/>
      <c r="I974" s="218"/>
      <c r="J974" s="218"/>
      <c r="K974" s="218"/>
      <c r="L974" s="218"/>
      <c r="M974" s="218"/>
      <c r="N974" s="218"/>
      <c r="O974" s="218"/>
      <c r="P974" s="218"/>
      <c r="Q974" s="218"/>
      <c r="R974" s="218"/>
      <c r="S974" s="218"/>
      <c r="T974" s="218"/>
      <c r="U974" s="218"/>
      <c r="V974" s="218"/>
      <c r="W974" s="218"/>
      <c r="X974" s="218"/>
      <c r="Y974" s="218"/>
      <c r="Z974" s="218"/>
      <c r="AA974" s="218"/>
    </row>
    <row r="975" spans="1:27" x14ac:dyDescent="0.25">
      <c r="A975" s="218"/>
      <c r="B975" s="218"/>
      <c r="C975" s="218"/>
      <c r="D975" s="218"/>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row>
    <row r="976" spans="1:27" x14ac:dyDescent="0.25">
      <c r="A976" s="218"/>
      <c r="B976" s="218"/>
      <c r="C976" s="218"/>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row>
    <row r="977" spans="1:27" x14ac:dyDescent="0.25">
      <c r="A977" s="218"/>
      <c r="B977" s="218"/>
      <c r="C977" s="218"/>
      <c r="D977" s="218"/>
      <c r="E977" s="218"/>
      <c r="F977" s="218"/>
      <c r="G977" s="218"/>
      <c r="H977" s="218"/>
      <c r="I977" s="218"/>
      <c r="J977" s="218"/>
      <c r="K977" s="218"/>
      <c r="L977" s="218"/>
      <c r="M977" s="218"/>
      <c r="N977" s="218"/>
      <c r="O977" s="218"/>
      <c r="P977" s="218"/>
      <c r="Q977" s="218"/>
      <c r="R977" s="218"/>
      <c r="S977" s="218"/>
      <c r="T977" s="218"/>
      <c r="U977" s="218"/>
      <c r="V977" s="218"/>
      <c r="W977" s="218"/>
      <c r="X977" s="218"/>
      <c r="Y977" s="218"/>
      <c r="Z977" s="218"/>
      <c r="AA977" s="218"/>
    </row>
    <row r="978" spans="1:27" x14ac:dyDescent="0.25">
      <c r="A978" s="218"/>
      <c r="B978" s="218"/>
      <c r="C978" s="218"/>
      <c r="D978" s="218"/>
      <c r="E978" s="218"/>
      <c r="F978" s="218"/>
      <c r="G978" s="218"/>
      <c r="H978" s="218"/>
      <c r="I978" s="218"/>
      <c r="J978" s="218"/>
      <c r="K978" s="218"/>
      <c r="L978" s="218"/>
      <c r="M978" s="218"/>
      <c r="N978" s="218"/>
      <c r="O978" s="218"/>
      <c r="P978" s="218"/>
      <c r="Q978" s="218"/>
      <c r="R978" s="218"/>
      <c r="S978" s="218"/>
      <c r="T978" s="218"/>
      <c r="U978" s="218"/>
      <c r="V978" s="218"/>
      <c r="W978" s="218"/>
      <c r="X978" s="218"/>
      <c r="Y978" s="218"/>
      <c r="Z978" s="218"/>
      <c r="AA978" s="218"/>
    </row>
    <row r="979" spans="1:27" x14ac:dyDescent="0.25">
      <c r="A979" s="218"/>
      <c r="B979" s="218"/>
      <c r="C979" s="218"/>
      <c r="D979" s="218"/>
      <c r="E979" s="218"/>
      <c r="F979" s="218"/>
      <c r="G979" s="218"/>
      <c r="H979" s="218"/>
      <c r="I979" s="218"/>
      <c r="J979" s="218"/>
      <c r="K979" s="218"/>
      <c r="L979" s="218"/>
      <c r="M979" s="218"/>
      <c r="N979" s="218"/>
      <c r="O979" s="218"/>
      <c r="P979" s="218"/>
      <c r="Q979" s="218"/>
      <c r="R979" s="218"/>
      <c r="S979" s="218"/>
      <c r="T979" s="218"/>
      <c r="U979" s="218"/>
      <c r="V979" s="218"/>
      <c r="W979" s="218"/>
      <c r="X979" s="218"/>
      <c r="Y979" s="218"/>
      <c r="Z979" s="218"/>
      <c r="AA979" s="218"/>
    </row>
    <row r="980" spans="1:27" x14ac:dyDescent="0.25">
      <c r="A980" s="218"/>
      <c r="B980" s="218"/>
      <c r="C980" s="218"/>
      <c r="D980" s="218"/>
      <c r="E980" s="218"/>
      <c r="F980" s="218"/>
      <c r="G980" s="218"/>
      <c r="H980" s="218"/>
      <c r="I980" s="218"/>
      <c r="J980" s="218"/>
      <c r="K980" s="218"/>
      <c r="L980" s="218"/>
      <c r="M980" s="218"/>
      <c r="N980" s="218"/>
      <c r="O980" s="218"/>
      <c r="P980" s="218"/>
      <c r="Q980" s="218"/>
      <c r="R980" s="218"/>
      <c r="S980" s="218"/>
      <c r="T980" s="218"/>
      <c r="U980" s="218"/>
      <c r="V980" s="218"/>
      <c r="W980" s="218"/>
      <c r="X980" s="218"/>
      <c r="Y980" s="218"/>
      <c r="Z980" s="218"/>
      <c r="AA980" s="218"/>
    </row>
    <row r="981" spans="1:27" x14ac:dyDescent="0.25">
      <c r="A981" s="218"/>
      <c r="B981" s="218"/>
      <c r="C981" s="218"/>
      <c r="D981" s="218"/>
      <c r="E981" s="218"/>
      <c r="F981" s="218"/>
      <c r="G981" s="218"/>
      <c r="H981" s="218"/>
      <c r="I981" s="218"/>
      <c r="J981" s="218"/>
      <c r="K981" s="218"/>
      <c r="L981" s="218"/>
      <c r="M981" s="218"/>
      <c r="N981" s="218"/>
      <c r="O981" s="218"/>
      <c r="P981" s="218"/>
      <c r="Q981" s="218"/>
      <c r="R981" s="218"/>
      <c r="S981" s="218"/>
      <c r="T981" s="218"/>
      <c r="U981" s="218"/>
      <c r="V981" s="218"/>
      <c r="W981" s="218"/>
      <c r="X981" s="218"/>
      <c r="Y981" s="218"/>
      <c r="Z981" s="218"/>
      <c r="AA981" s="218"/>
    </row>
    <row r="982" spans="1:27" x14ac:dyDescent="0.25">
      <c r="A982" s="218"/>
      <c r="B982" s="218"/>
      <c r="C982" s="218"/>
      <c r="D982" s="218"/>
      <c r="E982" s="218"/>
      <c r="F982" s="218"/>
      <c r="G982" s="218"/>
      <c r="H982" s="218"/>
      <c r="I982" s="218"/>
      <c r="J982" s="218"/>
      <c r="K982" s="218"/>
      <c r="L982" s="218"/>
      <c r="M982" s="218"/>
      <c r="N982" s="218"/>
      <c r="O982" s="218"/>
      <c r="P982" s="218"/>
      <c r="Q982" s="218"/>
      <c r="R982" s="218"/>
      <c r="S982" s="218"/>
      <c r="T982" s="218"/>
      <c r="U982" s="218"/>
      <c r="V982" s="218"/>
      <c r="W982" s="218"/>
      <c r="X982" s="218"/>
      <c r="Y982" s="218"/>
      <c r="Z982" s="218"/>
      <c r="AA982" s="218"/>
    </row>
    <row r="983" spans="1:27" x14ac:dyDescent="0.25">
      <c r="A983" s="218"/>
      <c r="B983" s="218"/>
      <c r="C983" s="218"/>
      <c r="D983" s="218"/>
      <c r="E983" s="218"/>
      <c r="F983" s="218"/>
      <c r="G983" s="218"/>
      <c r="H983" s="218"/>
      <c r="I983" s="218"/>
      <c r="J983" s="218"/>
      <c r="K983" s="218"/>
      <c r="L983" s="218"/>
      <c r="M983" s="218"/>
      <c r="N983" s="218"/>
      <c r="O983" s="218"/>
      <c r="P983" s="218"/>
      <c r="Q983" s="218"/>
      <c r="R983" s="218"/>
      <c r="S983" s="218"/>
      <c r="T983" s="218"/>
      <c r="U983" s="218"/>
      <c r="V983" s="218"/>
      <c r="W983" s="218"/>
      <c r="X983" s="218"/>
      <c r="Y983" s="218"/>
      <c r="Z983" s="218"/>
      <c r="AA983" s="218"/>
    </row>
    <row r="984" spans="1:27" x14ac:dyDescent="0.25">
      <c r="A984" s="218"/>
      <c r="B984" s="218"/>
      <c r="C984" s="218"/>
      <c r="D984" s="218"/>
      <c r="E984" s="218"/>
      <c r="F984" s="218"/>
      <c r="G984" s="218"/>
      <c r="H984" s="218"/>
      <c r="I984" s="218"/>
      <c r="J984" s="218"/>
      <c r="K984" s="218"/>
      <c r="L984" s="218"/>
      <c r="M984" s="218"/>
      <c r="N984" s="218"/>
      <c r="O984" s="218"/>
      <c r="P984" s="218"/>
      <c r="Q984" s="218"/>
      <c r="R984" s="218"/>
      <c r="S984" s="218"/>
      <c r="T984" s="218"/>
      <c r="U984" s="218"/>
      <c r="V984" s="218"/>
      <c r="W984" s="218"/>
      <c r="X984" s="218"/>
      <c r="Y984" s="218"/>
      <c r="Z984" s="218"/>
      <c r="AA984" s="218"/>
    </row>
    <row r="985" spans="1:27" x14ac:dyDescent="0.25">
      <c r="A985" s="218"/>
      <c r="B985" s="218"/>
      <c r="C985" s="218"/>
      <c r="D985" s="218"/>
      <c r="E985" s="218"/>
      <c r="F985" s="218"/>
      <c r="G985" s="218"/>
      <c r="H985" s="218"/>
      <c r="I985" s="218"/>
      <c r="J985" s="218"/>
      <c r="K985" s="218"/>
      <c r="L985" s="218"/>
      <c r="M985" s="218"/>
      <c r="N985" s="218"/>
      <c r="O985" s="218"/>
      <c r="P985" s="218"/>
      <c r="Q985" s="218"/>
      <c r="R985" s="218"/>
      <c r="S985" s="218"/>
      <c r="T985" s="218"/>
      <c r="U985" s="218"/>
      <c r="V985" s="218"/>
      <c r="W985" s="218"/>
      <c r="X985" s="218"/>
      <c r="Y985" s="218"/>
      <c r="Z985" s="218"/>
      <c r="AA985" s="218"/>
    </row>
    <row r="986" spans="1:27" x14ac:dyDescent="0.25">
      <c r="A986" s="218"/>
      <c r="B986" s="218"/>
      <c r="C986" s="218"/>
      <c r="D986" s="218"/>
      <c r="E986" s="218"/>
      <c r="F986" s="218"/>
      <c r="G986" s="218"/>
      <c r="H986" s="218"/>
      <c r="I986" s="218"/>
      <c r="J986" s="218"/>
      <c r="K986" s="218"/>
      <c r="L986" s="218"/>
      <c r="M986" s="218"/>
      <c r="N986" s="218"/>
      <c r="O986" s="218"/>
      <c r="P986" s="218"/>
      <c r="Q986" s="218"/>
      <c r="R986" s="218"/>
      <c r="S986" s="218"/>
      <c r="T986" s="218"/>
      <c r="U986" s="218"/>
      <c r="V986" s="218"/>
      <c r="W986" s="218"/>
      <c r="X986" s="218"/>
      <c r="Y986" s="218"/>
      <c r="Z986" s="218"/>
      <c r="AA986" s="218"/>
    </row>
    <row r="987" spans="1:27" x14ac:dyDescent="0.25">
      <c r="A987" s="218"/>
      <c r="B987" s="218"/>
      <c r="C987" s="218"/>
      <c r="D987" s="218"/>
      <c r="E987" s="218"/>
      <c r="F987" s="218"/>
      <c r="G987" s="218"/>
      <c r="H987" s="218"/>
      <c r="I987" s="218"/>
      <c r="J987" s="218"/>
      <c r="K987" s="218"/>
      <c r="L987" s="218"/>
      <c r="M987" s="218"/>
      <c r="N987" s="218"/>
      <c r="O987" s="218"/>
      <c r="P987" s="218"/>
      <c r="Q987" s="218"/>
      <c r="R987" s="218"/>
      <c r="S987" s="218"/>
      <c r="T987" s="218"/>
      <c r="U987" s="218"/>
      <c r="V987" s="218"/>
      <c r="W987" s="218"/>
      <c r="X987" s="218"/>
      <c r="Y987" s="218"/>
      <c r="Z987" s="218"/>
      <c r="AA987" s="218"/>
    </row>
    <row r="988" spans="1:27" x14ac:dyDescent="0.25">
      <c r="A988" s="218"/>
      <c r="B988" s="218"/>
      <c r="C988" s="218"/>
      <c r="D988" s="218"/>
      <c r="E988" s="218"/>
      <c r="F988" s="218"/>
      <c r="G988" s="218"/>
      <c r="H988" s="218"/>
      <c r="I988" s="218"/>
      <c r="J988" s="218"/>
      <c r="K988" s="218"/>
      <c r="L988" s="218"/>
      <c r="M988" s="218"/>
      <c r="N988" s="218"/>
      <c r="O988" s="218"/>
      <c r="P988" s="218"/>
      <c r="Q988" s="218"/>
      <c r="R988" s="218"/>
      <c r="S988" s="218"/>
      <c r="T988" s="218"/>
      <c r="U988" s="218"/>
      <c r="V988" s="218"/>
      <c r="W988" s="218"/>
      <c r="X988" s="218"/>
      <c r="Y988" s="218"/>
      <c r="Z988" s="218"/>
      <c r="AA988" s="218"/>
    </row>
    <row r="989" spans="1:27" x14ac:dyDescent="0.25">
      <c r="A989" s="218"/>
      <c r="B989" s="218"/>
      <c r="C989" s="218"/>
      <c r="D989" s="218"/>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row>
    <row r="990" spans="1:27" x14ac:dyDescent="0.25">
      <c r="A990" s="218"/>
      <c r="B990" s="218"/>
      <c r="C990" s="218"/>
      <c r="D990" s="218"/>
      <c r="E990" s="218"/>
      <c r="F990" s="218"/>
      <c r="G990" s="218"/>
      <c r="H990" s="218"/>
      <c r="I990" s="218"/>
      <c r="J990" s="218"/>
      <c r="K990" s="218"/>
      <c r="L990" s="218"/>
      <c r="M990" s="218"/>
      <c r="N990" s="218"/>
      <c r="O990" s="218"/>
      <c r="P990" s="218"/>
      <c r="Q990" s="218"/>
      <c r="R990" s="218"/>
      <c r="S990" s="218"/>
      <c r="T990" s="218"/>
      <c r="U990" s="218"/>
      <c r="V990" s="218"/>
      <c r="W990" s="218"/>
      <c r="X990" s="218"/>
      <c r="Y990" s="218"/>
      <c r="Z990" s="218"/>
      <c r="AA990" s="218"/>
    </row>
    <row r="991" spans="1:27" x14ac:dyDescent="0.25">
      <c r="A991" s="218"/>
      <c r="B991" s="218"/>
      <c r="C991" s="218"/>
      <c r="D991" s="218"/>
      <c r="E991" s="218"/>
      <c r="F991" s="218"/>
      <c r="G991" s="218"/>
      <c r="H991" s="218"/>
      <c r="I991" s="218"/>
      <c r="J991" s="218"/>
      <c r="K991" s="218"/>
      <c r="L991" s="218"/>
      <c r="M991" s="218"/>
      <c r="N991" s="218"/>
      <c r="O991" s="218"/>
      <c r="P991" s="218"/>
      <c r="Q991" s="218"/>
      <c r="R991" s="218"/>
      <c r="S991" s="218"/>
      <c r="T991" s="218"/>
      <c r="U991" s="218"/>
      <c r="V991" s="218"/>
      <c r="W991" s="218"/>
      <c r="X991" s="218"/>
      <c r="Y991" s="218"/>
      <c r="Z991" s="218"/>
      <c r="AA991" s="218"/>
    </row>
    <row r="992" spans="1:27" x14ac:dyDescent="0.25">
      <c r="A992" s="218"/>
      <c r="B992" s="218"/>
      <c r="C992" s="218"/>
      <c r="D992" s="218"/>
      <c r="E992" s="218"/>
      <c r="F992" s="218"/>
      <c r="G992" s="218"/>
      <c r="H992" s="218"/>
      <c r="I992" s="218"/>
      <c r="J992" s="218"/>
      <c r="K992" s="218"/>
      <c r="L992" s="218"/>
      <c r="M992" s="218"/>
      <c r="N992" s="218"/>
      <c r="O992" s="218"/>
      <c r="P992" s="218"/>
      <c r="Q992" s="218"/>
      <c r="R992" s="218"/>
      <c r="S992" s="218"/>
      <c r="T992" s="218"/>
      <c r="U992" s="218"/>
      <c r="V992" s="218"/>
      <c r="W992" s="218"/>
      <c r="X992" s="218"/>
      <c r="Y992" s="218"/>
      <c r="Z992" s="218"/>
      <c r="AA992" s="218"/>
    </row>
    <row r="993" spans="1:27" x14ac:dyDescent="0.25">
      <c r="A993" s="218"/>
      <c r="B993" s="218"/>
      <c r="C993" s="218"/>
      <c r="D993" s="218"/>
      <c r="E993" s="218"/>
      <c r="F993" s="218"/>
      <c r="G993" s="218"/>
      <c r="H993" s="218"/>
      <c r="I993" s="218"/>
      <c r="J993" s="218"/>
      <c r="K993" s="218"/>
      <c r="L993" s="218"/>
      <c r="M993" s="218"/>
      <c r="N993" s="218"/>
      <c r="O993" s="218"/>
      <c r="P993" s="218"/>
      <c r="Q993" s="218"/>
      <c r="R993" s="218"/>
      <c r="S993" s="218"/>
      <c r="T993" s="218"/>
      <c r="U993" s="218"/>
      <c r="V993" s="218"/>
      <c r="W993" s="218"/>
      <c r="X993" s="218"/>
      <c r="Y993" s="218"/>
      <c r="Z993" s="218"/>
      <c r="AA993" s="218"/>
    </row>
    <row r="994" spans="1:27" x14ac:dyDescent="0.25">
      <c r="A994" s="218"/>
      <c r="B994" s="218"/>
      <c r="C994" s="218"/>
      <c r="D994" s="218"/>
      <c r="E994" s="218"/>
      <c r="F994" s="218"/>
      <c r="G994" s="218"/>
      <c r="H994" s="218"/>
      <c r="I994" s="218"/>
      <c r="J994" s="218"/>
      <c r="K994" s="218"/>
      <c r="L994" s="218"/>
      <c r="M994" s="218"/>
      <c r="N994" s="218"/>
      <c r="O994" s="218"/>
      <c r="P994" s="218"/>
      <c r="Q994" s="218"/>
      <c r="R994" s="218"/>
      <c r="S994" s="218"/>
      <c r="T994" s="218"/>
      <c r="U994" s="218"/>
      <c r="V994" s="218"/>
      <c r="W994" s="218"/>
      <c r="X994" s="218"/>
      <c r="Y994" s="218"/>
      <c r="Z994" s="218"/>
      <c r="AA994" s="218"/>
    </row>
    <row r="995" spans="1:27" x14ac:dyDescent="0.25">
      <c r="A995" s="218"/>
      <c r="B995" s="218"/>
      <c r="C995" s="218"/>
      <c r="D995" s="218"/>
      <c r="E995" s="218"/>
      <c r="F995" s="218"/>
      <c r="G995" s="218"/>
      <c r="H995" s="218"/>
      <c r="I995" s="218"/>
      <c r="J995" s="218"/>
      <c r="K995" s="218"/>
      <c r="L995" s="218"/>
      <c r="M995" s="218"/>
      <c r="N995" s="218"/>
      <c r="O995" s="218"/>
      <c r="P995" s="218"/>
      <c r="Q995" s="218"/>
      <c r="R995" s="218"/>
      <c r="S995" s="218"/>
      <c r="T995" s="218"/>
      <c r="U995" s="218"/>
      <c r="V995" s="218"/>
      <c r="W995" s="218"/>
      <c r="X995" s="218"/>
      <c r="Y995" s="218"/>
      <c r="Z995" s="218"/>
      <c r="AA995" s="218"/>
    </row>
    <row r="996" spans="1:27" x14ac:dyDescent="0.25">
      <c r="A996" s="218"/>
      <c r="B996" s="218"/>
      <c r="C996" s="218"/>
      <c r="D996" s="218"/>
      <c r="E996" s="218"/>
      <c r="F996" s="218"/>
      <c r="G996" s="218"/>
      <c r="H996" s="218"/>
      <c r="I996" s="218"/>
      <c r="J996" s="218"/>
      <c r="K996" s="218"/>
      <c r="L996" s="218"/>
      <c r="M996" s="218"/>
      <c r="N996" s="218"/>
      <c r="O996" s="218"/>
      <c r="P996" s="218"/>
      <c r="Q996" s="218"/>
      <c r="R996" s="218"/>
      <c r="S996" s="218"/>
      <c r="T996" s="218"/>
      <c r="U996" s="218"/>
      <c r="V996" s="218"/>
      <c r="W996" s="218"/>
      <c r="X996" s="218"/>
      <c r="Y996" s="218"/>
      <c r="Z996" s="218"/>
      <c r="AA996" s="218"/>
    </row>
    <row r="997" spans="1:27" x14ac:dyDescent="0.25">
      <c r="A997" s="218"/>
      <c r="B997" s="218"/>
      <c r="C997" s="218"/>
      <c r="D997" s="218"/>
      <c r="E997" s="218"/>
      <c r="F997" s="218"/>
      <c r="G997" s="218"/>
      <c r="H997" s="218"/>
      <c r="I997" s="218"/>
      <c r="J997" s="218"/>
      <c r="K997" s="218"/>
      <c r="L997" s="218"/>
      <c r="M997" s="218"/>
      <c r="N997" s="218"/>
      <c r="O997" s="218"/>
      <c r="P997" s="218"/>
      <c r="Q997" s="218"/>
      <c r="R997" s="218"/>
      <c r="S997" s="218"/>
      <c r="T997" s="218"/>
      <c r="U997" s="218"/>
      <c r="V997" s="218"/>
      <c r="W997" s="218"/>
      <c r="X997" s="218"/>
      <c r="Y997" s="218"/>
      <c r="Z997" s="218"/>
      <c r="AA997" s="218"/>
    </row>
    <row r="998" spans="1:27" x14ac:dyDescent="0.25">
      <c r="A998" s="218"/>
      <c r="B998" s="218"/>
      <c r="C998" s="218"/>
      <c r="D998" s="218"/>
      <c r="E998" s="218"/>
      <c r="F998" s="218"/>
      <c r="G998" s="218"/>
      <c r="H998" s="218"/>
      <c r="I998" s="218"/>
      <c r="J998" s="218"/>
      <c r="K998" s="218"/>
      <c r="L998" s="218"/>
      <c r="M998" s="218"/>
      <c r="N998" s="218"/>
      <c r="O998" s="218"/>
      <c r="P998" s="218"/>
      <c r="Q998" s="218"/>
      <c r="R998" s="218"/>
      <c r="S998" s="218"/>
      <c r="T998" s="218"/>
      <c r="U998" s="218"/>
      <c r="V998" s="218"/>
      <c r="W998" s="218"/>
      <c r="X998" s="218"/>
      <c r="Y998" s="218"/>
      <c r="Z998" s="218"/>
      <c r="AA998" s="218"/>
    </row>
    <row r="999" spans="1:27" x14ac:dyDescent="0.25">
      <c r="A999" s="218"/>
      <c r="B999" s="218"/>
      <c r="C999" s="218"/>
      <c r="D999" s="218"/>
      <c r="E999" s="218"/>
      <c r="F999" s="218"/>
      <c r="G999" s="218"/>
      <c r="H999" s="218"/>
      <c r="I999" s="218"/>
      <c r="J999" s="218"/>
      <c r="K999" s="218"/>
      <c r="L999" s="218"/>
      <c r="M999" s="218"/>
      <c r="N999" s="218"/>
      <c r="O999" s="218"/>
      <c r="P999" s="218"/>
      <c r="Q999" s="218"/>
      <c r="R999" s="218"/>
      <c r="S999" s="218"/>
      <c r="T999" s="218"/>
      <c r="U999" s="218"/>
      <c r="V999" s="218"/>
      <c r="W999" s="218"/>
      <c r="X999" s="218"/>
      <c r="Y999" s="218"/>
      <c r="Z999" s="218"/>
      <c r="AA999" s="218"/>
    </row>
    <row r="1000" spans="1:27" x14ac:dyDescent="0.25">
      <c r="A1000" s="218"/>
      <c r="B1000" s="218"/>
      <c r="C1000" s="218"/>
      <c r="D1000" s="218"/>
      <c r="E1000" s="218"/>
      <c r="F1000" s="218"/>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c r="AA1000" s="218"/>
    </row>
    <row r="1001" spans="1:27" x14ac:dyDescent="0.25">
      <c r="A1001" s="218"/>
      <c r="B1001" s="218"/>
      <c r="C1001" s="218"/>
      <c r="D1001" s="218"/>
      <c r="E1001" s="218"/>
      <c r="F1001" s="218"/>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c r="AA1001" s="218"/>
    </row>
    <row r="1002" spans="1:27" x14ac:dyDescent="0.25">
      <c r="A1002" s="218"/>
      <c r="B1002" s="218"/>
      <c r="C1002" s="218"/>
      <c r="D1002" s="218"/>
      <c r="E1002" s="218"/>
      <c r="F1002" s="218"/>
      <c r="G1002" s="218"/>
      <c r="H1002" s="218"/>
      <c r="I1002" s="218"/>
      <c r="J1002" s="218"/>
      <c r="K1002" s="218"/>
      <c r="L1002" s="218"/>
      <c r="M1002" s="218"/>
      <c r="N1002" s="218"/>
      <c r="O1002" s="218"/>
      <c r="P1002" s="218"/>
      <c r="Q1002" s="218"/>
      <c r="R1002" s="218"/>
      <c r="S1002" s="218"/>
      <c r="T1002" s="218"/>
      <c r="U1002" s="218"/>
      <c r="V1002" s="218"/>
      <c r="W1002" s="218"/>
      <c r="X1002" s="218"/>
      <c r="Y1002" s="218"/>
      <c r="Z1002" s="218"/>
      <c r="AA1002" s="218"/>
    </row>
    <row r="1003" spans="1:27" x14ac:dyDescent="0.25">
      <c r="A1003" s="218"/>
      <c r="B1003" s="218"/>
      <c r="C1003" s="218"/>
      <c r="D1003" s="218"/>
      <c r="E1003" s="218"/>
      <c r="F1003" s="218"/>
      <c r="G1003" s="218"/>
      <c r="H1003" s="218"/>
      <c r="I1003" s="218"/>
      <c r="J1003" s="218"/>
      <c r="K1003" s="218"/>
      <c r="L1003" s="218"/>
      <c r="M1003" s="218"/>
      <c r="N1003" s="218"/>
      <c r="O1003" s="218"/>
      <c r="P1003" s="218"/>
      <c r="Q1003" s="218"/>
      <c r="R1003" s="218"/>
      <c r="S1003" s="218"/>
      <c r="T1003" s="218"/>
      <c r="U1003" s="218"/>
      <c r="V1003" s="218"/>
      <c r="W1003" s="218"/>
      <c r="X1003" s="218"/>
      <c r="Y1003" s="218"/>
      <c r="Z1003" s="218"/>
      <c r="AA1003" s="218"/>
    </row>
  </sheetData>
  <mergeCells count="83">
    <mergeCell ref="B14:E14"/>
    <mergeCell ref="F14:I14"/>
    <mergeCell ref="K15:M15"/>
    <mergeCell ref="X8:Y8"/>
    <mergeCell ref="Z8:AA8"/>
    <mergeCell ref="W19:AA19"/>
    <mergeCell ref="T19:V19"/>
    <mergeCell ref="T21:V21"/>
    <mergeCell ref="T22:V22"/>
    <mergeCell ref="T16:V16"/>
    <mergeCell ref="W16:AA16"/>
    <mergeCell ref="A1:A8"/>
    <mergeCell ref="B1:W8"/>
    <mergeCell ref="X1:AA4"/>
    <mergeCell ref="X5:Y6"/>
    <mergeCell ref="Z5:AA6"/>
    <mergeCell ref="X7:Y7"/>
    <mergeCell ref="Z7:AA7"/>
    <mergeCell ref="B23:E23"/>
    <mergeCell ref="F23:I23"/>
    <mergeCell ref="K23:M23"/>
    <mergeCell ref="A9:AA10"/>
    <mergeCell ref="A11:AA12"/>
    <mergeCell ref="A13:I13"/>
    <mergeCell ref="J13:R13"/>
    <mergeCell ref="S13:AA13"/>
    <mergeCell ref="W21:AA21"/>
    <mergeCell ref="W22:AA22"/>
    <mergeCell ref="T14:V14"/>
    <mergeCell ref="W14:AA14"/>
    <mergeCell ref="T15:V15"/>
    <mergeCell ref="W15:AA15"/>
    <mergeCell ref="T18:V18"/>
    <mergeCell ref="W18:AA18"/>
    <mergeCell ref="N23:R23"/>
    <mergeCell ref="N14:R14"/>
    <mergeCell ref="B15:E15"/>
    <mergeCell ref="F15:I15"/>
    <mergeCell ref="N15:R15"/>
    <mergeCell ref="F18:I18"/>
    <mergeCell ref="N18:R18"/>
    <mergeCell ref="N17:R17"/>
    <mergeCell ref="N19:R19"/>
    <mergeCell ref="K21:M21"/>
    <mergeCell ref="N21:R21"/>
    <mergeCell ref="K22:M22"/>
    <mergeCell ref="N22:R22"/>
    <mergeCell ref="K18:M18"/>
    <mergeCell ref="K19:M19"/>
    <mergeCell ref="K14:M14"/>
    <mergeCell ref="W23:AA23"/>
    <mergeCell ref="B18:E18"/>
    <mergeCell ref="B19:E19"/>
    <mergeCell ref="F19:I19"/>
    <mergeCell ref="B21:E21"/>
    <mergeCell ref="F21:I21"/>
    <mergeCell ref="B22:E22"/>
    <mergeCell ref="F22:I22"/>
    <mergeCell ref="S17:S18"/>
    <mergeCell ref="T17:V17"/>
    <mergeCell ref="W17:AA17"/>
    <mergeCell ref="N20:R20"/>
    <mergeCell ref="S19:S20"/>
    <mergeCell ref="T20:V20"/>
    <mergeCell ref="W20:AA20"/>
    <mergeCell ref="T23:V23"/>
    <mergeCell ref="A15:A16"/>
    <mergeCell ref="J15:J16"/>
    <mergeCell ref="S15:S16"/>
    <mergeCell ref="B16:E16"/>
    <mergeCell ref="F16:I16"/>
    <mergeCell ref="K16:M16"/>
    <mergeCell ref="N16:R16"/>
    <mergeCell ref="A17:A18"/>
    <mergeCell ref="B17:E17"/>
    <mergeCell ref="F17:I17"/>
    <mergeCell ref="J17:J18"/>
    <mergeCell ref="K17:M17"/>
    <mergeCell ref="A19:A20"/>
    <mergeCell ref="B20:E20"/>
    <mergeCell ref="F20:I20"/>
    <mergeCell ref="J19:J20"/>
    <mergeCell ref="K20:M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579</v>
      </c>
      <c r="B1" s="181" t="s">
        <v>559</v>
      </c>
      <c r="C1" s="181" t="s">
        <v>560</v>
      </c>
      <c r="D1" s="181" t="s">
        <v>561</v>
      </c>
      <c r="E1" s="181" t="s">
        <v>562</v>
      </c>
      <c r="F1" s="181" t="s">
        <v>563</v>
      </c>
      <c r="G1" s="181" t="s">
        <v>564</v>
      </c>
      <c r="H1" s="181" t="s">
        <v>565</v>
      </c>
      <c r="I1" s="181" t="s">
        <v>566</v>
      </c>
      <c r="J1" s="181" t="s">
        <v>567</v>
      </c>
      <c r="K1" s="181" t="s">
        <v>568</v>
      </c>
      <c r="L1" s="181" t="s">
        <v>569</v>
      </c>
      <c r="M1" s="181" t="s">
        <v>570</v>
      </c>
      <c r="N1" s="181" t="s">
        <v>571</v>
      </c>
      <c r="O1" s="181" t="s">
        <v>572</v>
      </c>
      <c r="P1" s="181" t="s">
        <v>573</v>
      </c>
      <c r="Q1" s="181" t="s">
        <v>574</v>
      </c>
      <c r="R1" s="181" t="s">
        <v>575</v>
      </c>
      <c r="S1" s="181" t="s">
        <v>576</v>
      </c>
      <c r="T1" s="181" t="s">
        <v>577</v>
      </c>
      <c r="U1" s="182" t="s">
        <v>247</v>
      </c>
      <c r="V1" s="181" t="s">
        <v>578</v>
      </c>
    </row>
    <row r="2" spans="1:22" x14ac:dyDescent="0.2">
      <c r="A2" s="179"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0"/>
  <sheetViews>
    <sheetView tabSelected="1" zoomScale="70" zoomScaleNormal="70" workbookViewId="0">
      <selection activeCell="B1" sqref="B1:R3"/>
    </sheetView>
  </sheetViews>
  <sheetFormatPr baseColWidth="10" defaultRowHeight="12.75" x14ac:dyDescent="0.25"/>
  <cols>
    <col min="1" max="1" width="18.140625" style="165" customWidth="1"/>
    <col min="2" max="2" width="15.7109375" style="165" customWidth="1"/>
    <col min="3" max="3" width="14.28515625" style="165" customWidth="1"/>
    <col min="4" max="4" width="38.28515625" style="165" customWidth="1"/>
    <col min="5" max="5" width="23.7109375" style="176" customWidth="1"/>
    <col min="6" max="9" width="15" style="176" customWidth="1"/>
    <col min="10" max="10" width="38.28515625" style="176" customWidth="1"/>
    <col min="11" max="11" width="13" style="224" customWidth="1"/>
    <col min="12" max="12" width="56.5703125" style="176" customWidth="1"/>
    <col min="13" max="13" width="45.7109375" style="176" customWidth="1"/>
    <col min="14" max="14" width="16.85546875" style="177" customWidth="1"/>
    <col min="15" max="15" width="13.7109375" style="177" customWidth="1"/>
    <col min="16" max="16" width="14.28515625" style="177" bestFit="1" customWidth="1"/>
    <col min="17" max="17" width="90.42578125" style="165" customWidth="1"/>
    <col min="18" max="23" width="18.85546875" style="165" customWidth="1"/>
    <col min="24" max="24" width="23.28515625" style="165" customWidth="1"/>
    <col min="25" max="25" width="18.85546875" style="165" customWidth="1"/>
    <col min="26" max="26" width="8.42578125" style="165" hidden="1" customWidth="1"/>
    <col min="27" max="27" width="16.140625" style="165" customWidth="1"/>
    <col min="28" max="28" width="16.85546875" style="165" bestFit="1" customWidth="1"/>
    <col min="29" max="29" width="4.42578125" style="177" hidden="1" customWidth="1"/>
    <col min="30" max="30" width="15.85546875" style="177" customWidth="1"/>
    <col min="31" max="31" width="6.42578125" style="177" hidden="1" customWidth="1"/>
    <col min="32" max="32" width="16.28515625" style="165" customWidth="1"/>
    <col min="33" max="33" width="22.85546875" style="165" customWidth="1"/>
    <col min="34" max="34" width="18" style="165" customWidth="1"/>
    <col min="35" max="35" width="18.85546875" style="307" customWidth="1"/>
    <col min="36" max="36" width="16" style="177" customWidth="1"/>
    <col min="37" max="37" width="12.5703125" style="177" customWidth="1"/>
    <col min="38" max="38" width="16.140625" style="177" bestFit="1" customWidth="1"/>
    <col min="39" max="39" width="13.85546875" style="165" bestFit="1" customWidth="1"/>
    <col min="40" max="40" width="49.140625" style="165" customWidth="1"/>
    <col min="41" max="41" width="33.140625" style="165" customWidth="1"/>
    <col min="42" max="42" width="29.140625" style="222" customWidth="1"/>
    <col min="43" max="43" width="22" style="176" customWidth="1"/>
    <col min="44" max="44" width="18.85546875" style="177" bestFit="1" customWidth="1"/>
    <col min="45" max="45" width="18.42578125" style="177" customWidth="1"/>
    <col min="46" max="46" width="22.85546875" style="165" customWidth="1"/>
    <col min="47" max="47" width="66.28515625" style="165" customWidth="1"/>
    <col min="48" max="48" width="27.42578125" style="165" customWidth="1"/>
    <col min="49" max="49" width="35.42578125" style="165" bestFit="1" customWidth="1"/>
    <col min="50" max="51" width="18.5703125" style="222" hidden="1" customWidth="1"/>
    <col min="52" max="52" width="23.85546875" style="222" hidden="1" customWidth="1"/>
    <col min="53" max="58" width="18.5703125" style="222" hidden="1" customWidth="1"/>
    <col min="59" max="59" width="53.42578125" style="165" customWidth="1"/>
    <col min="60" max="60" width="40.85546875" style="165" customWidth="1"/>
    <col min="61" max="61" width="35.42578125" style="165" bestFit="1" customWidth="1"/>
    <col min="62" max="62" width="19.28515625" style="222" customWidth="1"/>
    <col min="63" max="63" width="19.140625" style="222" customWidth="1"/>
    <col min="64" max="64" width="22" style="222" customWidth="1"/>
    <col min="65" max="65" width="17.28515625" style="222" customWidth="1"/>
    <col min="66" max="66" width="17.7109375" style="222" customWidth="1"/>
    <col min="67" max="67" width="24.42578125" style="222" customWidth="1"/>
    <col min="68" max="68" width="17.42578125" style="222" customWidth="1"/>
    <col min="69" max="69" width="19.42578125" style="222" customWidth="1"/>
    <col min="70" max="70" width="17.28515625" style="222" customWidth="1"/>
    <col min="71" max="72" width="22" style="165" customWidth="1"/>
    <col min="73" max="73" width="35.42578125" style="165" bestFit="1" customWidth="1"/>
    <col min="74" max="81" width="18.85546875" style="165" customWidth="1"/>
    <col min="82" max="82" width="18.85546875" style="222"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423"/>
      <c r="B1" s="426" t="s">
        <v>687</v>
      </c>
      <c r="C1" s="427"/>
      <c r="D1" s="427"/>
      <c r="E1" s="427"/>
      <c r="F1" s="427"/>
      <c r="G1" s="427"/>
      <c r="H1" s="427"/>
      <c r="I1" s="427"/>
      <c r="J1" s="427"/>
      <c r="K1" s="427"/>
      <c r="L1" s="427"/>
      <c r="M1" s="427"/>
      <c r="N1" s="427"/>
      <c r="O1" s="427"/>
      <c r="P1" s="427"/>
      <c r="Q1" s="427"/>
      <c r="R1" s="427"/>
      <c r="S1" s="427" t="s">
        <v>669</v>
      </c>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32"/>
      <c r="AU1" s="231" t="s">
        <v>257</v>
      </c>
      <c r="AV1" s="231" t="s">
        <v>258</v>
      </c>
      <c r="AX1" s="221"/>
      <c r="AY1" s="221"/>
      <c r="AZ1" s="221"/>
      <c r="BA1" s="221"/>
      <c r="BB1" s="221"/>
      <c r="BC1" s="221"/>
      <c r="BD1" s="221"/>
      <c r="BE1" s="221"/>
      <c r="BF1" s="221"/>
      <c r="BJ1" s="221"/>
      <c r="BK1" s="221"/>
      <c r="BL1" s="221"/>
      <c r="BM1" s="221"/>
      <c r="BN1" s="221"/>
      <c r="BO1" s="221"/>
      <c r="BP1" s="221"/>
      <c r="BQ1" s="221"/>
      <c r="BR1" s="221"/>
      <c r="CD1" s="221"/>
    </row>
    <row r="2" spans="1:110" s="164" customFormat="1" ht="26.25" customHeight="1" x14ac:dyDescent="0.25">
      <c r="A2" s="424"/>
      <c r="B2" s="428"/>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33"/>
      <c r="AU2" s="231" t="s">
        <v>259</v>
      </c>
      <c r="AV2" s="231">
        <v>2</v>
      </c>
      <c r="AX2" s="221"/>
      <c r="AY2" s="221"/>
      <c r="AZ2" s="221"/>
      <c r="BA2" s="221"/>
      <c r="BB2" s="221"/>
      <c r="BC2" s="221"/>
      <c r="BD2" s="221"/>
      <c r="BE2" s="221"/>
      <c r="BF2" s="221"/>
      <c r="BJ2" s="221"/>
      <c r="BK2" s="221"/>
      <c r="BL2" s="221"/>
      <c r="BM2" s="221"/>
      <c r="BN2" s="221"/>
      <c r="BO2" s="221"/>
      <c r="BP2" s="221"/>
      <c r="BQ2" s="221"/>
      <c r="BR2" s="221"/>
      <c r="CD2" s="221"/>
    </row>
    <row r="3" spans="1:110" ht="30.75" customHeight="1" x14ac:dyDescent="0.25">
      <c r="A3" s="425"/>
      <c r="B3" s="430"/>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4"/>
      <c r="AU3" s="231" t="s">
        <v>260</v>
      </c>
      <c r="AV3" s="237">
        <v>44082</v>
      </c>
      <c r="AX3" s="221"/>
      <c r="CZ3" s="435"/>
      <c r="DA3" s="435"/>
      <c r="DB3" s="421"/>
      <c r="DC3" s="421"/>
      <c r="DD3" s="421"/>
      <c r="DE3" s="421"/>
      <c r="DF3" s="421"/>
    </row>
    <row r="4" spans="1:110" ht="33" customHeight="1" x14ac:dyDescent="0.25">
      <c r="A4" s="208" t="s">
        <v>646</v>
      </c>
      <c r="B4" s="396">
        <v>2020</v>
      </c>
      <c r="C4" s="397"/>
      <c r="D4" s="208" t="s">
        <v>647</v>
      </c>
      <c r="E4" s="209">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3"/>
      <c r="AJ4" s="168"/>
      <c r="AK4" s="168"/>
      <c r="AL4" s="168"/>
      <c r="AM4" s="168"/>
      <c r="AN4" s="168"/>
      <c r="AO4" s="168"/>
      <c r="AP4" s="223"/>
      <c r="AQ4" s="169"/>
      <c r="AR4" s="168"/>
      <c r="AS4" s="168"/>
      <c r="AT4" s="168"/>
      <c r="AY4" s="223"/>
      <c r="AZ4" s="223"/>
      <c r="BA4" s="223"/>
      <c r="BB4" s="223"/>
      <c r="BC4" s="223"/>
      <c r="BD4" s="223"/>
      <c r="BE4" s="223"/>
      <c r="BF4" s="223"/>
      <c r="BG4" s="168"/>
      <c r="BH4" s="168"/>
      <c r="BI4" s="168"/>
      <c r="BJ4" s="223"/>
      <c r="BK4" s="223"/>
      <c r="BL4" s="223"/>
      <c r="BM4" s="223"/>
      <c r="BN4" s="223"/>
      <c r="BO4" s="223"/>
      <c r="BP4" s="223"/>
      <c r="BQ4" s="223"/>
      <c r="BR4" s="223"/>
      <c r="BS4" s="168"/>
      <c r="BT4" s="168"/>
      <c r="BU4" s="168"/>
      <c r="CZ4" s="435"/>
      <c r="DA4" s="435"/>
      <c r="DB4" s="422"/>
      <c r="DC4" s="422"/>
      <c r="DD4" s="422"/>
      <c r="DE4" s="422"/>
      <c r="DF4" s="422"/>
    </row>
    <row r="5" spans="1:110" ht="28.5" customHeight="1" x14ac:dyDescent="0.25">
      <c r="A5" s="400" t="s">
        <v>40</v>
      </c>
      <c r="B5" s="401"/>
      <c r="C5" s="401"/>
      <c r="D5" s="402"/>
      <c r="E5" s="450" t="s">
        <v>41</v>
      </c>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11" t="s">
        <v>51</v>
      </c>
      <c r="AN5" s="411"/>
      <c r="AO5" s="411"/>
      <c r="AP5" s="411"/>
      <c r="AQ5" s="411"/>
      <c r="AR5" s="411"/>
      <c r="AS5" s="411"/>
      <c r="AT5" s="411"/>
      <c r="AU5" s="411" t="s">
        <v>231</v>
      </c>
      <c r="AV5" s="411"/>
      <c r="AW5" s="411"/>
      <c r="AX5" s="413" t="s">
        <v>648</v>
      </c>
      <c r="AY5" s="413"/>
      <c r="AZ5" s="413"/>
      <c r="BA5" s="413"/>
      <c r="BB5" s="413"/>
      <c r="BC5" s="413"/>
      <c r="BD5" s="413"/>
      <c r="BE5" s="413"/>
      <c r="BF5" s="413"/>
      <c r="BG5" s="411" t="s">
        <v>231</v>
      </c>
      <c r="BH5" s="411"/>
      <c r="BI5" s="411"/>
      <c r="BJ5" s="413" t="s">
        <v>648</v>
      </c>
      <c r="BK5" s="413"/>
      <c r="BL5" s="413"/>
      <c r="BM5" s="413"/>
      <c r="BN5" s="413"/>
      <c r="BO5" s="413"/>
      <c r="BP5" s="413"/>
      <c r="BQ5" s="413"/>
      <c r="BR5" s="413"/>
      <c r="BS5" s="411" t="s">
        <v>231</v>
      </c>
      <c r="BT5" s="411"/>
      <c r="BU5" s="411"/>
      <c r="BV5" s="413" t="s">
        <v>648</v>
      </c>
      <c r="BW5" s="413"/>
      <c r="BX5" s="413"/>
      <c r="BY5" s="413"/>
      <c r="BZ5" s="413"/>
      <c r="CA5" s="413"/>
      <c r="CB5" s="413"/>
      <c r="CC5" s="413"/>
      <c r="CD5" s="413"/>
      <c r="CZ5" s="435"/>
      <c r="DA5" s="435"/>
      <c r="DB5" s="170" t="s">
        <v>15</v>
      </c>
      <c r="DC5" s="170" t="s">
        <v>150</v>
      </c>
      <c r="DD5" s="170" t="s">
        <v>150</v>
      </c>
      <c r="DE5" s="170">
        <v>1</v>
      </c>
      <c r="DF5" s="170">
        <v>1</v>
      </c>
    </row>
    <row r="6" spans="1:110" ht="34.5" customHeight="1" x14ac:dyDescent="0.25">
      <c r="A6" s="403"/>
      <c r="B6" s="404"/>
      <c r="C6" s="404"/>
      <c r="D6" s="405"/>
      <c r="E6" s="452"/>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11"/>
      <c r="AN6" s="411"/>
      <c r="AO6" s="411"/>
      <c r="AP6" s="411"/>
      <c r="AQ6" s="411"/>
      <c r="AR6" s="411"/>
      <c r="AS6" s="411"/>
      <c r="AT6" s="411"/>
      <c r="AU6" s="411" t="s">
        <v>232</v>
      </c>
      <c r="AV6" s="411"/>
      <c r="AW6" s="411"/>
      <c r="AX6" s="414" t="s">
        <v>682</v>
      </c>
      <c r="AY6" s="414"/>
      <c r="AZ6" s="414"/>
      <c r="BA6" s="414"/>
      <c r="BB6" s="414"/>
      <c r="BC6" s="414"/>
      <c r="BD6" s="414"/>
      <c r="BE6" s="414"/>
      <c r="BF6" s="414"/>
      <c r="BG6" s="411" t="s">
        <v>232</v>
      </c>
      <c r="BH6" s="411"/>
      <c r="BI6" s="411"/>
      <c r="BJ6" s="414" t="s">
        <v>681</v>
      </c>
      <c r="BK6" s="414"/>
      <c r="BL6" s="414"/>
      <c r="BM6" s="414"/>
      <c r="BN6" s="414"/>
      <c r="BO6" s="414"/>
      <c r="BP6" s="414"/>
      <c r="BQ6" s="414"/>
      <c r="BR6" s="414"/>
      <c r="BS6" s="411" t="s">
        <v>232</v>
      </c>
      <c r="BT6" s="411"/>
      <c r="BU6" s="411"/>
      <c r="BV6" s="414" t="s">
        <v>680</v>
      </c>
      <c r="BW6" s="414"/>
      <c r="BX6" s="414"/>
      <c r="BY6" s="414"/>
      <c r="BZ6" s="414"/>
      <c r="CA6" s="414"/>
      <c r="CB6" s="414"/>
      <c r="CC6" s="414"/>
      <c r="CD6" s="414"/>
      <c r="CZ6" s="435"/>
      <c r="DA6" s="435"/>
      <c r="DB6" s="170" t="s">
        <v>15</v>
      </c>
      <c r="DC6" s="170" t="s">
        <v>152</v>
      </c>
      <c r="DD6" s="170" t="s">
        <v>150</v>
      </c>
      <c r="DE6" s="170">
        <v>0</v>
      </c>
      <c r="DF6" s="170">
        <v>1</v>
      </c>
    </row>
    <row r="7" spans="1:110" ht="34.5" customHeight="1" x14ac:dyDescent="0.25">
      <c r="A7" s="406"/>
      <c r="B7" s="407"/>
      <c r="C7" s="407"/>
      <c r="D7" s="408"/>
      <c r="E7" s="454"/>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11"/>
      <c r="AN7" s="411"/>
      <c r="AO7" s="411"/>
      <c r="AP7" s="411"/>
      <c r="AQ7" s="411"/>
      <c r="AR7" s="411"/>
      <c r="AS7" s="411"/>
      <c r="AT7" s="411"/>
      <c r="AU7" s="411" t="s">
        <v>649</v>
      </c>
      <c r="AV7" s="411"/>
      <c r="AW7" s="411"/>
      <c r="AX7" s="412" t="s">
        <v>166</v>
      </c>
      <c r="AY7" s="412"/>
      <c r="AZ7" s="412"/>
      <c r="BA7" s="412"/>
      <c r="BB7" s="412"/>
      <c r="BC7" s="412"/>
      <c r="BD7" s="412" t="s">
        <v>165</v>
      </c>
      <c r="BE7" s="412"/>
      <c r="BF7" s="412"/>
      <c r="BG7" s="411" t="s">
        <v>650</v>
      </c>
      <c r="BH7" s="411"/>
      <c r="BI7" s="411"/>
      <c r="BJ7" s="412" t="s">
        <v>166</v>
      </c>
      <c r="BK7" s="412"/>
      <c r="BL7" s="412"/>
      <c r="BM7" s="412"/>
      <c r="BN7" s="412"/>
      <c r="BO7" s="412"/>
      <c r="BP7" s="412" t="s">
        <v>165</v>
      </c>
      <c r="BQ7" s="412"/>
      <c r="BR7" s="412"/>
      <c r="BS7" s="411" t="s">
        <v>651</v>
      </c>
      <c r="BT7" s="411"/>
      <c r="BU7" s="411"/>
      <c r="BV7" s="412" t="s">
        <v>166</v>
      </c>
      <c r="BW7" s="412"/>
      <c r="BX7" s="412"/>
      <c r="BY7" s="412"/>
      <c r="BZ7" s="412"/>
      <c r="CA7" s="412"/>
      <c r="CB7" s="412" t="s">
        <v>165</v>
      </c>
      <c r="CC7" s="412"/>
      <c r="CD7" s="412"/>
      <c r="CZ7" s="435"/>
      <c r="DA7" s="435"/>
      <c r="DB7" s="170"/>
      <c r="DC7" s="170"/>
      <c r="DD7" s="170"/>
      <c r="DE7" s="170"/>
      <c r="DF7" s="170"/>
    </row>
    <row r="8" spans="1:110" ht="33.75" customHeight="1" x14ac:dyDescent="0.25">
      <c r="A8" s="415" t="s">
        <v>0</v>
      </c>
      <c r="B8" s="415" t="s">
        <v>1</v>
      </c>
      <c r="C8" s="415" t="s">
        <v>2</v>
      </c>
      <c r="D8" s="415" t="s">
        <v>39</v>
      </c>
      <c r="E8" s="415" t="s">
        <v>250</v>
      </c>
      <c r="F8" s="415" t="s">
        <v>251</v>
      </c>
      <c r="G8" s="415" t="s">
        <v>252</v>
      </c>
      <c r="H8" s="415" t="s">
        <v>253</v>
      </c>
      <c r="I8" s="415" t="s">
        <v>254</v>
      </c>
      <c r="J8" s="415" t="s">
        <v>249</v>
      </c>
      <c r="K8" s="415" t="s">
        <v>237</v>
      </c>
      <c r="L8" s="415" t="s">
        <v>46</v>
      </c>
      <c r="M8" s="415" t="s">
        <v>47</v>
      </c>
      <c r="N8" s="415" t="s">
        <v>35</v>
      </c>
      <c r="O8" s="415"/>
      <c r="P8" s="415"/>
      <c r="Q8" s="415" t="s">
        <v>170</v>
      </c>
      <c r="R8" s="415" t="s">
        <v>157</v>
      </c>
      <c r="S8" s="415" t="s">
        <v>176</v>
      </c>
      <c r="T8" s="415" t="s">
        <v>177</v>
      </c>
      <c r="U8" s="415" t="s">
        <v>178</v>
      </c>
      <c r="V8" s="415" t="s">
        <v>179</v>
      </c>
      <c r="W8" s="415" t="s">
        <v>180</v>
      </c>
      <c r="X8" s="415" t="s">
        <v>181</v>
      </c>
      <c r="Y8" s="415" t="s">
        <v>182</v>
      </c>
      <c r="Z8" s="415" t="s">
        <v>28</v>
      </c>
      <c r="AA8" s="415" t="s">
        <v>183</v>
      </c>
      <c r="AB8" s="415" t="s">
        <v>184</v>
      </c>
      <c r="AC8" s="184"/>
      <c r="AD8" s="415" t="s">
        <v>185</v>
      </c>
      <c r="AE8" s="200"/>
      <c r="AF8" s="415" t="s">
        <v>186</v>
      </c>
      <c r="AG8" s="415" t="s">
        <v>187</v>
      </c>
      <c r="AH8" s="415" t="s">
        <v>188</v>
      </c>
      <c r="AI8" s="305" t="s">
        <v>630</v>
      </c>
      <c r="AJ8" s="415" t="s">
        <v>3</v>
      </c>
      <c r="AK8" s="415"/>
      <c r="AL8" s="415"/>
      <c r="AM8" s="415" t="s">
        <v>765</v>
      </c>
      <c r="AN8" s="415" t="s">
        <v>159</v>
      </c>
      <c r="AO8" s="415" t="s">
        <v>160</v>
      </c>
      <c r="AP8" s="398" t="s">
        <v>822</v>
      </c>
      <c r="AQ8" s="415" t="s">
        <v>679</v>
      </c>
      <c r="AR8" s="415" t="s">
        <v>36</v>
      </c>
      <c r="AS8" s="415" t="s">
        <v>37</v>
      </c>
      <c r="AT8" s="415" t="s">
        <v>162</v>
      </c>
      <c r="AU8" s="410" t="s">
        <v>836</v>
      </c>
      <c r="AV8" s="410" t="s">
        <v>230</v>
      </c>
      <c r="AW8" s="410" t="s">
        <v>233</v>
      </c>
      <c r="AX8" s="398" t="s">
        <v>652</v>
      </c>
      <c r="AY8" s="398" t="s">
        <v>653</v>
      </c>
      <c r="AZ8" s="398" t="s">
        <v>654</v>
      </c>
      <c r="BA8" s="398" t="s">
        <v>164</v>
      </c>
      <c r="BB8" s="398" t="s">
        <v>32</v>
      </c>
      <c r="BC8" s="398" t="s">
        <v>655</v>
      </c>
      <c r="BD8" s="398" t="s">
        <v>167</v>
      </c>
      <c r="BE8" s="398" t="s">
        <v>656</v>
      </c>
      <c r="BF8" s="398" t="s">
        <v>657</v>
      </c>
      <c r="BG8" s="410" t="s">
        <v>837</v>
      </c>
      <c r="BH8" s="410" t="s">
        <v>230</v>
      </c>
      <c r="BI8" s="410" t="s">
        <v>233</v>
      </c>
      <c r="BJ8" s="398" t="s">
        <v>652</v>
      </c>
      <c r="BK8" s="398" t="s">
        <v>653</v>
      </c>
      <c r="BL8" s="398" t="s">
        <v>654</v>
      </c>
      <c r="BM8" s="398" t="s">
        <v>164</v>
      </c>
      <c r="BN8" s="398" t="s">
        <v>32</v>
      </c>
      <c r="BO8" s="398" t="s">
        <v>655</v>
      </c>
      <c r="BP8" s="398" t="s">
        <v>167</v>
      </c>
      <c r="BQ8" s="398" t="s">
        <v>656</v>
      </c>
      <c r="BR8" s="398" t="s">
        <v>657</v>
      </c>
      <c r="BS8" s="410" t="s">
        <v>838</v>
      </c>
      <c r="BT8" s="410" t="s">
        <v>230</v>
      </c>
      <c r="BU8" s="410" t="s">
        <v>233</v>
      </c>
      <c r="BV8" s="398" t="s">
        <v>652</v>
      </c>
      <c r="BW8" s="398" t="s">
        <v>653</v>
      </c>
      <c r="BX8" s="398" t="s">
        <v>654</v>
      </c>
      <c r="BY8" s="398" t="s">
        <v>164</v>
      </c>
      <c r="BZ8" s="398" t="s">
        <v>32</v>
      </c>
      <c r="CA8" s="398" t="s">
        <v>655</v>
      </c>
      <c r="CB8" s="398" t="s">
        <v>167</v>
      </c>
      <c r="CC8" s="398" t="s">
        <v>656</v>
      </c>
      <c r="CD8" s="398" t="s">
        <v>657</v>
      </c>
      <c r="CL8" s="436" t="s">
        <v>154</v>
      </c>
      <c r="CM8" s="436"/>
      <c r="CN8" s="436"/>
      <c r="CZ8" s="435"/>
      <c r="DA8" s="435"/>
      <c r="DB8" s="170" t="s">
        <v>15</v>
      </c>
      <c r="DC8" s="170" t="s">
        <v>150</v>
      </c>
      <c r="DD8" s="170" t="s">
        <v>152</v>
      </c>
      <c r="DE8" s="170">
        <v>1</v>
      </c>
      <c r="DF8" s="170">
        <v>0</v>
      </c>
    </row>
    <row r="9" spans="1:110" ht="33.75" customHeight="1" x14ac:dyDescent="0.25">
      <c r="A9" s="415"/>
      <c r="B9" s="415"/>
      <c r="C9" s="415"/>
      <c r="D9" s="415"/>
      <c r="E9" s="415"/>
      <c r="F9" s="415"/>
      <c r="G9" s="415"/>
      <c r="H9" s="415"/>
      <c r="I9" s="415"/>
      <c r="J9" s="415"/>
      <c r="K9" s="415"/>
      <c r="L9" s="415"/>
      <c r="M9" s="415"/>
      <c r="N9" s="200" t="s">
        <v>4</v>
      </c>
      <c r="O9" s="200" t="s">
        <v>5</v>
      </c>
      <c r="P9" s="200" t="s">
        <v>6</v>
      </c>
      <c r="Q9" s="415"/>
      <c r="R9" s="415"/>
      <c r="S9" s="415"/>
      <c r="T9" s="415" t="s">
        <v>171</v>
      </c>
      <c r="U9" s="415" t="s">
        <v>56</v>
      </c>
      <c r="V9" s="415" t="s">
        <v>172</v>
      </c>
      <c r="W9" s="415" t="s">
        <v>173</v>
      </c>
      <c r="X9" s="415" t="s">
        <v>174</v>
      </c>
      <c r="Y9" s="415" t="s">
        <v>175</v>
      </c>
      <c r="Z9" s="415"/>
      <c r="AA9" s="415"/>
      <c r="AB9" s="415"/>
      <c r="AC9" s="184"/>
      <c r="AD9" s="415"/>
      <c r="AE9" s="200" t="s">
        <v>558</v>
      </c>
      <c r="AF9" s="415"/>
      <c r="AG9" s="415"/>
      <c r="AH9" s="415"/>
      <c r="AI9" s="305" t="s">
        <v>637</v>
      </c>
      <c r="AJ9" s="200" t="s">
        <v>4</v>
      </c>
      <c r="AK9" s="200" t="s">
        <v>5</v>
      </c>
      <c r="AL9" s="200" t="s">
        <v>6</v>
      </c>
      <c r="AM9" s="415"/>
      <c r="AN9" s="415"/>
      <c r="AO9" s="415"/>
      <c r="AP9" s="399"/>
      <c r="AQ9" s="415"/>
      <c r="AR9" s="415"/>
      <c r="AS9" s="415"/>
      <c r="AT9" s="415"/>
      <c r="AU9" s="410"/>
      <c r="AV9" s="410"/>
      <c r="AW9" s="410"/>
      <c r="AX9" s="399"/>
      <c r="AY9" s="399"/>
      <c r="AZ9" s="399"/>
      <c r="BA9" s="399"/>
      <c r="BB9" s="399"/>
      <c r="BC9" s="399"/>
      <c r="BD9" s="409"/>
      <c r="BE9" s="399"/>
      <c r="BF9" s="399"/>
      <c r="BG9" s="410"/>
      <c r="BH9" s="410"/>
      <c r="BI9" s="410"/>
      <c r="BJ9" s="399"/>
      <c r="BK9" s="399"/>
      <c r="BL9" s="399"/>
      <c r="BM9" s="399"/>
      <c r="BN9" s="399"/>
      <c r="BO9" s="399"/>
      <c r="BP9" s="409"/>
      <c r="BQ9" s="399"/>
      <c r="BR9" s="399"/>
      <c r="BS9" s="410"/>
      <c r="BT9" s="410"/>
      <c r="BU9" s="410"/>
      <c r="BV9" s="399"/>
      <c r="BW9" s="399"/>
      <c r="BX9" s="399"/>
      <c r="BY9" s="399"/>
      <c r="BZ9" s="399"/>
      <c r="CA9" s="399"/>
      <c r="CB9" s="409"/>
      <c r="CC9" s="399"/>
      <c r="CD9" s="399"/>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231.75" x14ac:dyDescent="0.25">
      <c r="A10" s="417" t="s">
        <v>612</v>
      </c>
      <c r="B10" s="437" t="s">
        <v>27</v>
      </c>
      <c r="C10" s="440" t="s">
        <v>599</v>
      </c>
      <c r="D10" s="441" t="s">
        <v>414</v>
      </c>
      <c r="E10" s="441" t="s">
        <v>889</v>
      </c>
      <c r="F10" s="417" t="s">
        <v>848</v>
      </c>
      <c r="G10" s="417" t="s">
        <v>848</v>
      </c>
      <c r="H10" s="417" t="s">
        <v>848</v>
      </c>
      <c r="I10" s="417" t="s">
        <v>848</v>
      </c>
      <c r="J10" s="441" t="s">
        <v>892</v>
      </c>
      <c r="K10" s="417" t="s">
        <v>677</v>
      </c>
      <c r="L10" s="441" t="s">
        <v>895</v>
      </c>
      <c r="M10" s="441" t="s">
        <v>896</v>
      </c>
      <c r="N10" s="417" t="s">
        <v>8</v>
      </c>
      <c r="O10" s="417" t="s">
        <v>14</v>
      </c>
      <c r="P10" s="418" t="str">
        <f>INDEX(Validacion!$C$15:$G$19,'Mapa de riesgo '!CF10:CF13,'Mapa de riesgo '!CG10:CG13)</f>
        <v>Extrema</v>
      </c>
      <c r="Q10" s="284" t="s">
        <v>901</v>
      </c>
      <c r="R10" s="187" t="s">
        <v>158</v>
      </c>
      <c r="S10" s="187" t="s">
        <v>58</v>
      </c>
      <c r="T10" s="187" t="s">
        <v>59</v>
      </c>
      <c r="U10" s="187" t="s">
        <v>60</v>
      </c>
      <c r="V10" s="187" t="s">
        <v>61</v>
      </c>
      <c r="W10" s="187" t="s">
        <v>62</v>
      </c>
      <c r="X10" s="187" t="s">
        <v>75</v>
      </c>
      <c r="Y10" s="187" t="s">
        <v>63</v>
      </c>
      <c r="Z10" s="202">
        <f t="shared" ref="Z10:Z21"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21" si="1">IF(AA10="Fuerte",100,IF(AA10="Moderado",50,0))+IF(AB10="Fuerte",100,IF(AB10="Moderado",50,0))</f>
        <v>200</v>
      </c>
      <c r="AD10" s="189" t="str">
        <f>IF(AND(AA10="Moderado",AB10="Moderado",AC10=100),"Moderado",IF(AC10=200,"Fuerte",IF(OR(AC10=150,),"Moderado","Débil")))</f>
        <v>Fuerte</v>
      </c>
      <c r="AE10" s="420">
        <f>(IF(AD10="Fuerte",100,IF(AD10="Moderado",50,0))+IF(AD11="Fuerte",100,IF(AD11="Moderado",50,0))+(IF(AD13="Fuerte",100,IF(AD13="Moderado",50,0)))/3)</f>
        <v>166.66666666666666</v>
      </c>
      <c r="AF10" s="419" t="str">
        <f>IF(AE10&gt;=100,"Fuerte",IF(OR(AE10=99,AE10&gt;=50),"Moderado","Débil"))</f>
        <v>Fuerte</v>
      </c>
      <c r="AG10" s="416" t="s">
        <v>150</v>
      </c>
      <c r="AH10" s="416" t="s">
        <v>150</v>
      </c>
      <c r="AI10" s="418" t="s">
        <v>641</v>
      </c>
      <c r="AJ10" s="418" t="s">
        <v>10</v>
      </c>
      <c r="AK10" s="418" t="s">
        <v>16</v>
      </c>
      <c r="AL10" s="418" t="str">
        <f>INDEX(Validacion!$C$15:$G$19,'Mapa de riesgo '!CK10:CK13,'Mapa de riesgo '!CM10:CM13)</f>
        <v>Baja</v>
      </c>
      <c r="AM10" s="442" t="s">
        <v>226</v>
      </c>
      <c r="AN10" s="287" t="s">
        <v>913</v>
      </c>
      <c r="AO10" s="287" t="s">
        <v>914</v>
      </c>
      <c r="AP10" s="288" t="s">
        <v>915</v>
      </c>
      <c r="AQ10" s="286" t="s">
        <v>916</v>
      </c>
      <c r="AR10" s="289">
        <v>43831</v>
      </c>
      <c r="AS10" s="289">
        <v>44196</v>
      </c>
      <c r="AT10" s="285" t="s">
        <v>917</v>
      </c>
      <c r="AU10" s="290" t="s">
        <v>918</v>
      </c>
      <c r="AV10" s="287" t="s">
        <v>919</v>
      </c>
      <c r="AW10" s="291">
        <v>1</v>
      </c>
      <c r="AX10" s="217"/>
      <c r="AY10" s="217"/>
      <c r="AZ10" s="217"/>
      <c r="BA10" s="217"/>
      <c r="BB10" s="226"/>
      <c r="BC10" s="217" t="s">
        <v>839</v>
      </c>
      <c r="BD10" s="217"/>
      <c r="BE10" s="217"/>
      <c r="BF10" s="217"/>
      <c r="BG10" s="299" t="s">
        <v>980</v>
      </c>
      <c r="BH10" s="299" t="s">
        <v>919</v>
      </c>
      <c r="BI10" s="301">
        <v>1</v>
      </c>
      <c r="BJ10" s="217" t="s">
        <v>21</v>
      </c>
      <c r="BK10" s="217" t="s">
        <v>1001</v>
      </c>
      <c r="BL10" s="217" t="s">
        <v>666</v>
      </c>
      <c r="BM10" s="217" t="s">
        <v>664</v>
      </c>
      <c r="BN10" s="226">
        <v>44124</v>
      </c>
      <c r="BO10" s="217" t="s">
        <v>1009</v>
      </c>
      <c r="BP10" s="217" t="s">
        <v>584</v>
      </c>
      <c r="BQ10" s="217" t="s">
        <v>848</v>
      </c>
      <c r="BR10" s="217" t="s">
        <v>848</v>
      </c>
      <c r="BS10" s="201"/>
      <c r="BT10" s="201"/>
      <c r="BU10" s="201"/>
      <c r="BV10" s="217"/>
      <c r="BW10" s="217"/>
      <c r="BX10" s="217"/>
      <c r="BY10" s="217"/>
      <c r="BZ10" s="217"/>
      <c r="CA10" s="217"/>
      <c r="CB10" s="217"/>
      <c r="CC10" s="217"/>
      <c r="CD10" s="217"/>
      <c r="CF10" s="417">
        <f>VLOOKUP(N10,Validacion!$I$15:$M$19,2,FALSE)</f>
        <v>4</v>
      </c>
      <c r="CG10" s="417">
        <f>VLOOKUP(O10,Validacion!$I$23:$J$27,2,FALSE)</f>
        <v>4</v>
      </c>
      <c r="CK10" s="437">
        <f>VLOOKUP($AJ10,Validacion!$I$15:$M$19,2,FALSE)</f>
        <v>2</v>
      </c>
      <c r="CL10" s="437"/>
      <c r="CM10" s="437">
        <f>VLOOKUP($AK10,Validacion!$I$23:$J$27,2,FALSE)</f>
        <v>2</v>
      </c>
      <c r="CN10" s="443"/>
    </row>
    <row r="11" spans="1:110" s="176" customFormat="1" ht="228" x14ac:dyDescent="0.25">
      <c r="A11" s="417"/>
      <c r="B11" s="438"/>
      <c r="C11" s="440"/>
      <c r="D11" s="441"/>
      <c r="E11" s="441"/>
      <c r="F11" s="417"/>
      <c r="G11" s="417"/>
      <c r="H11" s="417"/>
      <c r="I11" s="417"/>
      <c r="J11" s="441"/>
      <c r="K11" s="417"/>
      <c r="L11" s="441"/>
      <c r="M11" s="441"/>
      <c r="N11" s="417"/>
      <c r="O11" s="417"/>
      <c r="P11" s="418"/>
      <c r="Q11" s="284" t="s">
        <v>902</v>
      </c>
      <c r="R11" s="187" t="s">
        <v>158</v>
      </c>
      <c r="S11" s="187" t="s">
        <v>58</v>
      </c>
      <c r="T11" s="187" t="s">
        <v>59</v>
      </c>
      <c r="U11" s="187" t="s">
        <v>60</v>
      </c>
      <c r="V11" s="187" t="s">
        <v>61</v>
      </c>
      <c r="W11" s="187" t="s">
        <v>62</v>
      </c>
      <c r="X11" s="187" t="s">
        <v>75</v>
      </c>
      <c r="Y11" s="187" t="s">
        <v>63</v>
      </c>
      <c r="Z11" s="202">
        <f t="shared" si="0"/>
        <v>100</v>
      </c>
      <c r="AA11" s="205" t="str">
        <f t="shared" ref="AA11:AA13" si="2">IF(Z11&gt;=96,"Fuerte",IF(OR(Z11=95,Z11&gt;=86),"Moderado","Débil"))</f>
        <v>Fuerte</v>
      </c>
      <c r="AB11" s="206" t="s">
        <v>15</v>
      </c>
      <c r="AC11" s="188">
        <f t="shared" si="1"/>
        <v>150</v>
      </c>
      <c r="AD11" s="189" t="str">
        <f t="shared" ref="AD11:AD13" si="3">IF(AND(AA11="Moderado",AB11="Moderado",AC11=100),"Moderado",IF(AC11=200,"Fuerte",IF(OR(AC11=150,),"Moderado","Débil")))</f>
        <v>Moderado</v>
      </c>
      <c r="AE11" s="420"/>
      <c r="AF11" s="419"/>
      <c r="AG11" s="416"/>
      <c r="AH11" s="416"/>
      <c r="AI11" s="418"/>
      <c r="AJ11" s="418"/>
      <c r="AK11" s="418"/>
      <c r="AL11" s="418"/>
      <c r="AM11" s="442"/>
      <c r="AN11" s="285" t="s">
        <v>920</v>
      </c>
      <c r="AO11" s="285" t="s">
        <v>921</v>
      </c>
      <c r="AP11" s="285" t="s">
        <v>922</v>
      </c>
      <c r="AQ11" s="293" t="s">
        <v>923</v>
      </c>
      <c r="AR11" s="289">
        <v>43831</v>
      </c>
      <c r="AS11" s="289">
        <v>44196</v>
      </c>
      <c r="AT11" s="285" t="s">
        <v>924</v>
      </c>
      <c r="AU11" s="290" t="s">
        <v>925</v>
      </c>
      <c r="AV11" s="285" t="s">
        <v>921</v>
      </c>
      <c r="AW11" s="292">
        <v>1</v>
      </c>
      <c r="AX11" s="217"/>
      <c r="AY11" s="217"/>
      <c r="AZ11" s="217"/>
      <c r="BA11" s="217"/>
      <c r="BB11" s="226"/>
      <c r="BC11" s="217"/>
      <c r="BD11" s="217"/>
      <c r="BE11" s="217"/>
      <c r="BF11" s="217"/>
      <c r="BG11" s="300" t="s">
        <v>981</v>
      </c>
      <c r="BH11" s="297" t="s">
        <v>982</v>
      </c>
      <c r="BI11" s="298" t="s">
        <v>983</v>
      </c>
      <c r="BJ11" s="217" t="s">
        <v>665</v>
      </c>
      <c r="BK11" s="217" t="s">
        <v>1002</v>
      </c>
      <c r="BL11" s="217" t="s">
        <v>666</v>
      </c>
      <c r="BM11" s="217" t="s">
        <v>664</v>
      </c>
      <c r="BN11" s="226">
        <v>44124</v>
      </c>
      <c r="BO11" s="217" t="s">
        <v>1008</v>
      </c>
      <c r="BP11" s="217" t="s">
        <v>584</v>
      </c>
      <c r="BQ11" s="217" t="s">
        <v>848</v>
      </c>
      <c r="BR11" s="217" t="s">
        <v>848</v>
      </c>
      <c r="BS11" s="201"/>
      <c r="BT11" s="201"/>
      <c r="BU11" s="201"/>
      <c r="BV11" s="217"/>
      <c r="BW11" s="217"/>
      <c r="BX11" s="217"/>
      <c r="BY11" s="217"/>
      <c r="BZ11" s="217"/>
      <c r="CA11" s="217"/>
      <c r="CB11" s="217"/>
      <c r="CC11" s="217"/>
      <c r="CD11" s="217"/>
      <c r="CF11" s="417"/>
      <c r="CG11" s="417"/>
      <c r="CK11" s="438"/>
      <c r="CL11" s="438"/>
      <c r="CM11" s="438"/>
      <c r="CN11" s="443"/>
    </row>
    <row r="12" spans="1:110" s="224" customFormat="1" ht="242.25" x14ac:dyDescent="0.25">
      <c r="A12" s="417"/>
      <c r="B12" s="438"/>
      <c r="C12" s="440"/>
      <c r="D12" s="441"/>
      <c r="E12" s="441"/>
      <c r="F12" s="417"/>
      <c r="G12" s="417"/>
      <c r="H12" s="417"/>
      <c r="I12" s="417"/>
      <c r="J12" s="441"/>
      <c r="K12" s="417"/>
      <c r="L12" s="441"/>
      <c r="M12" s="441"/>
      <c r="N12" s="417"/>
      <c r="O12" s="417"/>
      <c r="P12" s="418"/>
      <c r="Q12" s="284" t="s">
        <v>903</v>
      </c>
      <c r="R12" s="187" t="s">
        <v>158</v>
      </c>
      <c r="S12" s="187" t="s">
        <v>58</v>
      </c>
      <c r="T12" s="187" t="s">
        <v>59</v>
      </c>
      <c r="U12" s="187" t="s">
        <v>60</v>
      </c>
      <c r="V12" s="187" t="s">
        <v>61</v>
      </c>
      <c r="W12" s="187" t="s">
        <v>62</v>
      </c>
      <c r="X12" s="187" t="s">
        <v>75</v>
      </c>
      <c r="Y12" s="187" t="s">
        <v>63</v>
      </c>
      <c r="Z12" s="252">
        <f t="shared" ref="Z12" si="4">IF(S12="Asignado",15,0)+IF(T12="Adecuado",15,0)+IF(U12="Oportuna",15,0)+IF(V12="Prevenir",15,IF(V12="Detectar",10,0))+IF(W12="Confiable",15,0)+IF(X12="Se investigan y resuelven oportunamente",15,0)+IF(Y12="Completa",10,IF(Y12="Incompleta",5,0))</f>
        <v>100</v>
      </c>
      <c r="AA12" s="253" t="str">
        <f>IF(Z12&gt;=96,"Fuerte",IF(OR(Z12=95,Z12&gt;=86),"Moderado","Débil"))</f>
        <v>Fuerte</v>
      </c>
      <c r="AB12" s="254" t="s">
        <v>141</v>
      </c>
      <c r="AC12" s="188">
        <f t="shared" ref="AC12" si="5">IF(AA12="Fuerte",100,IF(AA12="Moderado",50,0))+IF(AB12="Fuerte",100,IF(AB12="Moderado",50,0))</f>
        <v>200</v>
      </c>
      <c r="AD12" s="189" t="str">
        <f>IF(AND(AA12="Moderado",AB12="Moderado",AC12=100),"Moderado",IF(AC12=200,"Fuerte",IF(OR(AC12=150,),"Moderado","Débil")))</f>
        <v>Fuerte</v>
      </c>
      <c r="AE12" s="420"/>
      <c r="AF12" s="419"/>
      <c r="AG12" s="416"/>
      <c r="AH12" s="416"/>
      <c r="AI12" s="418"/>
      <c r="AJ12" s="418"/>
      <c r="AK12" s="418"/>
      <c r="AL12" s="418"/>
      <c r="AM12" s="442"/>
      <c r="AN12" s="285" t="s">
        <v>926</v>
      </c>
      <c r="AO12" s="285" t="s">
        <v>927</v>
      </c>
      <c r="AP12" s="285" t="s">
        <v>927</v>
      </c>
      <c r="AQ12" s="293" t="s">
        <v>928</v>
      </c>
      <c r="AR12" s="289">
        <v>43831</v>
      </c>
      <c r="AS12" s="289">
        <v>44196</v>
      </c>
      <c r="AT12" s="285" t="s">
        <v>929</v>
      </c>
      <c r="AU12" s="290" t="s">
        <v>930</v>
      </c>
      <c r="AV12" s="285" t="s">
        <v>931</v>
      </c>
      <c r="AW12" s="292">
        <v>1</v>
      </c>
      <c r="AX12" s="217"/>
      <c r="AY12" s="217"/>
      <c r="AZ12" s="217"/>
      <c r="BA12" s="217"/>
      <c r="BB12" s="226"/>
      <c r="BC12" s="217"/>
      <c r="BD12" s="217"/>
      <c r="BE12" s="217"/>
      <c r="BF12" s="217"/>
      <c r="BG12" s="300" t="s">
        <v>984</v>
      </c>
      <c r="BH12" s="297" t="s">
        <v>931</v>
      </c>
      <c r="BI12" s="301">
        <v>1</v>
      </c>
      <c r="BJ12" s="217" t="s">
        <v>665</v>
      </c>
      <c r="BK12" s="217" t="s">
        <v>1002</v>
      </c>
      <c r="BL12" s="217" t="s">
        <v>666</v>
      </c>
      <c r="BM12" s="217" t="s">
        <v>664</v>
      </c>
      <c r="BN12" s="226">
        <v>44124</v>
      </c>
      <c r="BO12" s="217" t="s">
        <v>1008</v>
      </c>
      <c r="BP12" s="217" t="s">
        <v>584</v>
      </c>
      <c r="BQ12" s="217" t="s">
        <v>848</v>
      </c>
      <c r="BR12" s="217" t="s">
        <v>848</v>
      </c>
      <c r="BS12" s="255"/>
      <c r="BT12" s="255"/>
      <c r="BU12" s="255"/>
      <c r="BV12" s="217"/>
      <c r="BW12" s="217"/>
      <c r="BX12" s="217"/>
      <c r="BY12" s="217"/>
      <c r="BZ12" s="217"/>
      <c r="CA12" s="217"/>
      <c r="CB12" s="217"/>
      <c r="CC12" s="217"/>
      <c r="CD12" s="217"/>
      <c r="CF12" s="417"/>
      <c r="CG12" s="417"/>
      <c r="CK12" s="438"/>
      <c r="CL12" s="438"/>
      <c r="CM12" s="438"/>
      <c r="CN12" s="443"/>
    </row>
    <row r="13" spans="1:110" s="176" customFormat="1" ht="400.5" customHeight="1" x14ac:dyDescent="0.25">
      <c r="A13" s="417"/>
      <c r="B13" s="439"/>
      <c r="C13" s="440"/>
      <c r="D13" s="441"/>
      <c r="E13" s="441"/>
      <c r="F13" s="417"/>
      <c r="G13" s="417"/>
      <c r="H13" s="417"/>
      <c r="I13" s="417"/>
      <c r="J13" s="441"/>
      <c r="K13" s="417"/>
      <c r="L13" s="441"/>
      <c r="M13" s="441"/>
      <c r="N13" s="417"/>
      <c r="O13" s="417"/>
      <c r="P13" s="418"/>
      <c r="Q13" s="284" t="s">
        <v>904</v>
      </c>
      <c r="R13" s="187" t="s">
        <v>158</v>
      </c>
      <c r="S13" s="187" t="s">
        <v>58</v>
      </c>
      <c r="T13" s="187" t="s">
        <v>59</v>
      </c>
      <c r="U13" s="187" t="s">
        <v>60</v>
      </c>
      <c r="V13" s="187" t="s">
        <v>61</v>
      </c>
      <c r="W13" s="187" t="s">
        <v>62</v>
      </c>
      <c r="X13" s="187" t="s">
        <v>75</v>
      </c>
      <c r="Y13" s="187" t="s">
        <v>63</v>
      </c>
      <c r="Z13" s="202">
        <f t="shared" si="0"/>
        <v>100</v>
      </c>
      <c r="AA13" s="205" t="str">
        <f t="shared" si="2"/>
        <v>Fuerte</v>
      </c>
      <c r="AB13" s="206" t="s">
        <v>15</v>
      </c>
      <c r="AC13" s="188">
        <f t="shared" si="1"/>
        <v>150</v>
      </c>
      <c r="AD13" s="189" t="str">
        <f t="shared" si="3"/>
        <v>Moderado</v>
      </c>
      <c r="AE13" s="420"/>
      <c r="AF13" s="419"/>
      <c r="AG13" s="416"/>
      <c r="AH13" s="416"/>
      <c r="AI13" s="418"/>
      <c r="AJ13" s="418"/>
      <c r="AK13" s="418"/>
      <c r="AL13" s="418"/>
      <c r="AM13" s="442"/>
      <c r="AN13" s="285" t="s">
        <v>932</v>
      </c>
      <c r="AO13" s="285" t="s">
        <v>933</v>
      </c>
      <c r="AP13" s="285" t="s">
        <v>934</v>
      </c>
      <c r="AQ13" s="293" t="s">
        <v>935</v>
      </c>
      <c r="AR13" s="289">
        <v>43831</v>
      </c>
      <c r="AS13" s="289">
        <v>44196</v>
      </c>
      <c r="AT13" s="287" t="s">
        <v>936</v>
      </c>
      <c r="AU13" s="290" t="s">
        <v>937</v>
      </c>
      <c r="AV13" s="294" t="s">
        <v>938</v>
      </c>
      <c r="AW13" s="304">
        <v>1</v>
      </c>
      <c r="AX13" s="225"/>
      <c r="AY13" s="225"/>
      <c r="AZ13" s="225"/>
      <c r="BA13" s="225"/>
      <c r="BB13" s="225"/>
      <c r="BC13" s="225"/>
      <c r="BD13" s="225"/>
      <c r="BE13" s="225"/>
      <c r="BF13" s="225"/>
      <c r="BG13" s="300" t="s">
        <v>985</v>
      </c>
      <c r="BH13" s="302" t="s">
        <v>986</v>
      </c>
      <c r="BI13" s="299" t="s">
        <v>987</v>
      </c>
      <c r="BJ13" s="281" t="s">
        <v>665</v>
      </c>
      <c r="BK13" s="229" t="s">
        <v>1003</v>
      </c>
      <c r="BL13" s="281" t="s">
        <v>666</v>
      </c>
      <c r="BM13" s="281" t="s">
        <v>664</v>
      </c>
      <c r="BN13" s="226">
        <v>44124</v>
      </c>
      <c r="BO13" s="217" t="s">
        <v>1008</v>
      </c>
      <c r="BP13" s="217" t="s">
        <v>584</v>
      </c>
      <c r="BQ13" s="217" t="s">
        <v>848</v>
      </c>
      <c r="BR13" s="217" t="s">
        <v>848</v>
      </c>
      <c r="BS13" s="201"/>
      <c r="BT13" s="201"/>
      <c r="BU13" s="201"/>
      <c r="BV13" s="229"/>
      <c r="BW13" s="229"/>
      <c r="BX13" s="229"/>
      <c r="BY13" s="229"/>
      <c r="BZ13" s="229"/>
      <c r="CA13" s="229"/>
      <c r="CB13" s="229"/>
      <c r="CC13" s="229"/>
      <c r="CD13" s="229"/>
      <c r="CF13" s="417"/>
      <c r="CG13" s="417"/>
      <c r="CK13" s="438"/>
      <c r="CL13" s="438"/>
      <c r="CM13" s="438"/>
      <c r="CN13" s="443"/>
    </row>
    <row r="14" spans="1:110" s="176" customFormat="1" ht="178.5" x14ac:dyDescent="0.25">
      <c r="A14" s="417" t="s">
        <v>612</v>
      </c>
      <c r="B14" s="437" t="s">
        <v>27</v>
      </c>
      <c r="C14" s="440" t="s">
        <v>599</v>
      </c>
      <c r="D14" s="444" t="s">
        <v>414</v>
      </c>
      <c r="E14" s="417" t="s">
        <v>890</v>
      </c>
      <c r="F14" s="417" t="s">
        <v>848</v>
      </c>
      <c r="G14" s="417" t="s">
        <v>848</v>
      </c>
      <c r="H14" s="417" t="s">
        <v>848</v>
      </c>
      <c r="I14" s="417" t="s">
        <v>848</v>
      </c>
      <c r="J14" s="445" t="s">
        <v>893</v>
      </c>
      <c r="K14" s="417" t="s">
        <v>677</v>
      </c>
      <c r="L14" s="445" t="s">
        <v>897</v>
      </c>
      <c r="M14" s="445" t="s">
        <v>898</v>
      </c>
      <c r="N14" s="417" t="s">
        <v>8</v>
      </c>
      <c r="O14" s="417" t="s">
        <v>14</v>
      </c>
      <c r="P14" s="418" t="str">
        <f>INDEX(Validacion!$C$15:$G$19,'Mapa de riesgo '!CF14:CF17,'Mapa de riesgo '!CG14:CG17)</f>
        <v>Extrema</v>
      </c>
      <c r="Q14" s="284" t="s">
        <v>905</v>
      </c>
      <c r="R14" s="187" t="s">
        <v>158</v>
      </c>
      <c r="S14" s="187" t="s">
        <v>58</v>
      </c>
      <c r="T14" s="187" t="s">
        <v>59</v>
      </c>
      <c r="U14" s="187" t="s">
        <v>60</v>
      </c>
      <c r="V14" s="187" t="s">
        <v>61</v>
      </c>
      <c r="W14" s="187" t="s">
        <v>62</v>
      </c>
      <c r="X14" s="187" t="s">
        <v>75</v>
      </c>
      <c r="Y14" s="187" t="s">
        <v>63</v>
      </c>
      <c r="Z14" s="202">
        <f t="shared" si="0"/>
        <v>100</v>
      </c>
      <c r="AA14" s="205" t="str">
        <f t="shared" ref="AA14:AA21" si="6">IF(Z14&gt;=96,"Fuerte",IF(OR(Z14=95,Z14&gt;=86),"Moderado","Débil"))</f>
        <v>Fuerte</v>
      </c>
      <c r="AB14" s="206" t="s">
        <v>133</v>
      </c>
      <c r="AC14" s="188">
        <f t="shared" si="1"/>
        <v>100</v>
      </c>
      <c r="AD14" s="189" t="str">
        <f t="shared" ref="AD14:AD21" si="7">IF(AND(AA14="Moderado",AB14="Moderado",AC14=100),"Moderado",IF(AC14=200,"Fuerte",IF(OR(AC14=150,),"Moderado","Débil")))</f>
        <v>Débil</v>
      </c>
      <c r="AE14" s="420">
        <f>(IF(AD14="Fuerte",100,IF(AD14="Moderado",50,0))+IF(AD15="Fuerte",100,IF(AD15="Moderado",50,0))+(IF(AD17="Fuerte",100,IF(AD17="Moderado",50,0)))/3)</f>
        <v>116.66666666666667</v>
      </c>
      <c r="AF14" s="419" t="str">
        <f>IF(AE14&gt;=100,"Fuerte",IF(OR(AE14=99,AE14&gt;=50),"Moderado","Débil"))</f>
        <v>Fuerte</v>
      </c>
      <c r="AG14" s="416" t="s">
        <v>150</v>
      </c>
      <c r="AH14" s="416" t="s">
        <v>150</v>
      </c>
      <c r="AI14" s="418" t="s">
        <v>641</v>
      </c>
      <c r="AJ14" s="418" t="s">
        <v>10</v>
      </c>
      <c r="AK14" s="418" t="s">
        <v>16</v>
      </c>
      <c r="AL14" s="418" t="str">
        <f>INDEX(Validacion!$C$15:$G$19,'Mapa de riesgo '!CK14:CK17,'Mapa de riesgo '!CM14:CM17)</f>
        <v>Baja</v>
      </c>
      <c r="AM14" s="442" t="s">
        <v>229</v>
      </c>
      <c r="AN14" s="285" t="s">
        <v>939</v>
      </c>
      <c r="AO14" s="285" t="s">
        <v>940</v>
      </c>
      <c r="AP14" s="285" t="s">
        <v>940</v>
      </c>
      <c r="AQ14" s="293" t="s">
        <v>941</v>
      </c>
      <c r="AR14" s="289">
        <v>43831</v>
      </c>
      <c r="AS14" s="289">
        <v>44196</v>
      </c>
      <c r="AT14" s="285" t="s">
        <v>942</v>
      </c>
      <c r="AU14" s="295" t="s">
        <v>943</v>
      </c>
      <c r="AV14" s="285" t="s">
        <v>944</v>
      </c>
      <c r="AW14" s="296">
        <v>1</v>
      </c>
      <c r="AX14" s="225"/>
      <c r="AY14" s="225"/>
      <c r="AZ14" s="225"/>
      <c r="BA14" s="225"/>
      <c r="BB14" s="225"/>
      <c r="BC14" s="225"/>
      <c r="BD14" s="225"/>
      <c r="BE14" s="225"/>
      <c r="BF14" s="225"/>
      <c r="BG14" s="303" t="s">
        <v>988</v>
      </c>
      <c r="BH14" s="297" t="s">
        <v>944</v>
      </c>
      <c r="BI14" s="299" t="s">
        <v>989</v>
      </c>
      <c r="BJ14" s="281" t="s">
        <v>665</v>
      </c>
      <c r="BK14" s="217" t="s">
        <v>1002</v>
      </c>
      <c r="BL14" s="281" t="s">
        <v>666</v>
      </c>
      <c r="BM14" s="281" t="s">
        <v>667</v>
      </c>
      <c r="BN14" s="226">
        <v>44124</v>
      </c>
      <c r="BO14" s="229" t="s">
        <v>1007</v>
      </c>
      <c r="BP14" s="217" t="s">
        <v>584</v>
      </c>
      <c r="BQ14" s="217" t="s">
        <v>848</v>
      </c>
      <c r="BR14" s="217" t="s">
        <v>848</v>
      </c>
      <c r="BS14" s="201"/>
      <c r="BT14" s="201"/>
      <c r="BU14" s="201"/>
      <c r="BV14" s="229"/>
      <c r="BW14" s="229"/>
      <c r="BX14" s="229"/>
      <c r="BY14" s="229"/>
      <c r="BZ14" s="229"/>
      <c r="CA14" s="229"/>
      <c r="CB14" s="229"/>
      <c r="CC14" s="229"/>
      <c r="CD14" s="229"/>
      <c r="CF14" s="417">
        <f>VLOOKUP(N14,Validacion!$I$15:$M$19,2,FALSE)</f>
        <v>4</v>
      </c>
      <c r="CG14" s="417">
        <f>VLOOKUP(O14,Validacion!$I$23:$J$27,2,FALSE)</f>
        <v>4</v>
      </c>
      <c r="CK14" s="437">
        <f>VLOOKUP($AJ14,Validacion!$I$15:$M$19,2,FALSE)</f>
        <v>2</v>
      </c>
      <c r="CL14" s="417"/>
      <c r="CM14" s="437">
        <f>VLOOKUP($AK14,Validacion!$I$23:$J$27,2,FALSE)</f>
        <v>2</v>
      </c>
      <c r="CN14" s="417"/>
    </row>
    <row r="15" spans="1:110" s="176" customFormat="1" ht="327.75" x14ac:dyDescent="0.25">
      <c r="A15" s="417"/>
      <c r="B15" s="438"/>
      <c r="C15" s="440"/>
      <c r="D15" s="444"/>
      <c r="E15" s="417"/>
      <c r="F15" s="417"/>
      <c r="G15" s="417"/>
      <c r="H15" s="417"/>
      <c r="I15" s="417"/>
      <c r="J15" s="446"/>
      <c r="K15" s="417"/>
      <c r="L15" s="446"/>
      <c r="M15" s="446"/>
      <c r="N15" s="417"/>
      <c r="O15" s="417"/>
      <c r="P15" s="418"/>
      <c r="Q15" s="284" t="s">
        <v>906</v>
      </c>
      <c r="R15" s="187" t="s">
        <v>158</v>
      </c>
      <c r="S15" s="187" t="s">
        <v>58</v>
      </c>
      <c r="T15" s="187" t="s">
        <v>59</v>
      </c>
      <c r="U15" s="187" t="s">
        <v>60</v>
      </c>
      <c r="V15" s="187" t="s">
        <v>61</v>
      </c>
      <c r="W15" s="187" t="s">
        <v>62</v>
      </c>
      <c r="X15" s="187" t="s">
        <v>75</v>
      </c>
      <c r="Y15" s="187" t="s">
        <v>63</v>
      </c>
      <c r="Z15" s="202">
        <f t="shared" si="0"/>
        <v>100</v>
      </c>
      <c r="AA15" s="205" t="str">
        <f t="shared" si="6"/>
        <v>Fuerte</v>
      </c>
      <c r="AB15" s="206" t="s">
        <v>141</v>
      </c>
      <c r="AC15" s="188">
        <f t="shared" si="1"/>
        <v>200</v>
      </c>
      <c r="AD15" s="189" t="str">
        <f t="shared" si="7"/>
        <v>Fuerte</v>
      </c>
      <c r="AE15" s="420"/>
      <c r="AF15" s="419"/>
      <c r="AG15" s="416"/>
      <c r="AH15" s="416"/>
      <c r="AI15" s="418"/>
      <c r="AJ15" s="418"/>
      <c r="AK15" s="418"/>
      <c r="AL15" s="418"/>
      <c r="AM15" s="442"/>
      <c r="AN15" s="285" t="s">
        <v>945</v>
      </c>
      <c r="AO15" s="285" t="s">
        <v>946</v>
      </c>
      <c r="AP15" s="285" t="s">
        <v>946</v>
      </c>
      <c r="AQ15" s="293" t="s">
        <v>928</v>
      </c>
      <c r="AR15" s="289">
        <v>43831</v>
      </c>
      <c r="AS15" s="289">
        <v>44196</v>
      </c>
      <c r="AT15" s="287" t="s">
        <v>947</v>
      </c>
      <c r="AU15" s="295" t="s">
        <v>948</v>
      </c>
      <c r="AV15" s="285" t="s">
        <v>946</v>
      </c>
      <c r="AW15" s="296">
        <v>1</v>
      </c>
      <c r="AX15" s="225"/>
      <c r="AY15" s="225"/>
      <c r="AZ15" s="225"/>
      <c r="BA15" s="225"/>
      <c r="BB15" s="225"/>
      <c r="BC15" s="225"/>
      <c r="BD15" s="225"/>
      <c r="BE15" s="225"/>
      <c r="BF15" s="225"/>
      <c r="BG15" s="303" t="s">
        <v>990</v>
      </c>
      <c r="BH15" s="297" t="s">
        <v>946</v>
      </c>
      <c r="BI15" s="299" t="s">
        <v>991</v>
      </c>
      <c r="BJ15" s="281" t="s">
        <v>665</v>
      </c>
      <c r="BK15" s="217" t="s">
        <v>1002</v>
      </c>
      <c r="BL15" s="281" t="s">
        <v>666</v>
      </c>
      <c r="BM15" s="281" t="s">
        <v>667</v>
      </c>
      <c r="BN15" s="226">
        <v>44124</v>
      </c>
      <c r="BO15" s="229" t="s">
        <v>1006</v>
      </c>
      <c r="BP15" s="217" t="s">
        <v>584</v>
      </c>
      <c r="BQ15" s="217" t="s">
        <v>848</v>
      </c>
      <c r="BR15" s="217" t="s">
        <v>848</v>
      </c>
      <c r="BS15" s="201"/>
      <c r="BT15" s="201"/>
      <c r="BU15" s="201"/>
      <c r="BV15" s="229"/>
      <c r="BW15" s="229"/>
      <c r="BX15" s="229"/>
      <c r="BY15" s="229"/>
      <c r="BZ15" s="229"/>
      <c r="CA15" s="229"/>
      <c r="CB15" s="229"/>
      <c r="CC15" s="229"/>
      <c r="CD15" s="229"/>
      <c r="CF15" s="417"/>
      <c r="CG15" s="417"/>
      <c r="CK15" s="438"/>
      <c r="CL15" s="417"/>
      <c r="CM15" s="438"/>
      <c r="CN15" s="417"/>
    </row>
    <row r="16" spans="1:110" s="224" customFormat="1" ht="409.6" customHeight="1" x14ac:dyDescent="0.25">
      <c r="A16" s="417"/>
      <c r="B16" s="438"/>
      <c r="C16" s="440"/>
      <c r="D16" s="444"/>
      <c r="E16" s="417"/>
      <c r="F16" s="417"/>
      <c r="G16" s="417"/>
      <c r="H16" s="417"/>
      <c r="I16" s="417"/>
      <c r="J16" s="446"/>
      <c r="K16" s="417"/>
      <c r="L16" s="446"/>
      <c r="M16" s="446"/>
      <c r="N16" s="417"/>
      <c r="O16" s="417"/>
      <c r="P16" s="418"/>
      <c r="Q16" s="284" t="s">
        <v>907</v>
      </c>
      <c r="R16" s="187" t="s">
        <v>158</v>
      </c>
      <c r="S16" s="187" t="s">
        <v>58</v>
      </c>
      <c r="T16" s="187" t="s">
        <v>59</v>
      </c>
      <c r="U16" s="187" t="s">
        <v>60</v>
      </c>
      <c r="V16" s="187" t="s">
        <v>61</v>
      </c>
      <c r="W16" s="187" t="s">
        <v>62</v>
      </c>
      <c r="X16" s="187" t="s">
        <v>75</v>
      </c>
      <c r="Y16" s="187" t="s">
        <v>63</v>
      </c>
      <c r="Z16" s="252">
        <f t="shared" ref="Z16" si="8">IF(S16="Asignado",15,0)+IF(T16="Adecuado",15,0)+IF(U16="Oportuna",15,0)+IF(V16="Prevenir",15,IF(V16="Detectar",10,0))+IF(W16="Confiable",15,0)+IF(X16="Se investigan y resuelven oportunamente",15,0)+IF(Y16="Completa",10,IF(Y16="Incompleta",5,0))</f>
        <v>100</v>
      </c>
      <c r="AA16" s="253" t="str">
        <f t="shared" ref="AA16" si="9">IF(Z16&gt;=96,"Fuerte",IF(OR(Z16=95,Z16&gt;=86),"Moderado","Débil"))</f>
        <v>Fuerte</v>
      </c>
      <c r="AB16" s="254" t="s">
        <v>141</v>
      </c>
      <c r="AC16" s="188">
        <f t="shared" ref="AC16" si="10">IF(AA16="Fuerte",100,IF(AA16="Moderado",50,0))+IF(AB16="Fuerte",100,IF(AB16="Moderado",50,0))</f>
        <v>200</v>
      </c>
      <c r="AD16" s="189" t="str">
        <f t="shared" ref="AD16" si="11">IF(AND(AA16="Moderado",AB16="Moderado",AC16=100),"Moderado",IF(AC16=200,"Fuerte",IF(OR(AC16=150,),"Moderado","Débil")))</f>
        <v>Fuerte</v>
      </c>
      <c r="AE16" s="420"/>
      <c r="AF16" s="419"/>
      <c r="AG16" s="416"/>
      <c r="AH16" s="416"/>
      <c r="AI16" s="418"/>
      <c r="AJ16" s="418"/>
      <c r="AK16" s="418"/>
      <c r="AL16" s="418"/>
      <c r="AM16" s="442"/>
      <c r="AN16" s="285" t="s">
        <v>949</v>
      </c>
      <c r="AO16" s="285" t="s">
        <v>950</v>
      </c>
      <c r="AP16" s="285" t="s">
        <v>950</v>
      </c>
      <c r="AQ16" s="293" t="s">
        <v>951</v>
      </c>
      <c r="AR16" s="289">
        <v>43831</v>
      </c>
      <c r="AS16" s="289">
        <v>44196</v>
      </c>
      <c r="AT16" s="287" t="s">
        <v>952</v>
      </c>
      <c r="AU16" s="295" t="s">
        <v>953</v>
      </c>
      <c r="AV16" s="285" t="s">
        <v>954</v>
      </c>
      <c r="AW16" s="296">
        <v>1</v>
      </c>
      <c r="AX16" s="255"/>
      <c r="AY16" s="255"/>
      <c r="AZ16" s="255"/>
      <c r="BA16" s="255"/>
      <c r="BB16" s="255"/>
      <c r="BC16" s="255"/>
      <c r="BD16" s="255"/>
      <c r="BE16" s="255"/>
      <c r="BF16" s="255"/>
      <c r="BG16" s="303" t="s">
        <v>992</v>
      </c>
      <c r="BH16" s="297" t="s">
        <v>954</v>
      </c>
      <c r="BI16" s="301">
        <v>1</v>
      </c>
      <c r="BJ16" s="281" t="s">
        <v>665</v>
      </c>
      <c r="BK16" s="217" t="s">
        <v>1002</v>
      </c>
      <c r="BL16" s="281" t="s">
        <v>666</v>
      </c>
      <c r="BM16" s="281" t="s">
        <v>667</v>
      </c>
      <c r="BN16" s="226">
        <v>44124</v>
      </c>
      <c r="BO16" s="255" t="s">
        <v>1005</v>
      </c>
      <c r="BP16" s="217" t="s">
        <v>584</v>
      </c>
      <c r="BQ16" s="217" t="s">
        <v>848</v>
      </c>
      <c r="BR16" s="217" t="s">
        <v>848</v>
      </c>
      <c r="BS16" s="255"/>
      <c r="BT16" s="255"/>
      <c r="BU16" s="255"/>
      <c r="BV16" s="255"/>
      <c r="BW16" s="255"/>
      <c r="BX16" s="255"/>
      <c r="BY16" s="255"/>
      <c r="BZ16" s="255"/>
      <c r="CA16" s="255"/>
      <c r="CB16" s="255"/>
      <c r="CC16" s="255"/>
      <c r="CD16" s="255"/>
      <c r="CF16" s="417"/>
      <c r="CG16" s="417"/>
      <c r="CK16" s="438"/>
      <c r="CL16" s="417"/>
      <c r="CM16" s="438"/>
      <c r="CN16" s="417"/>
    </row>
    <row r="17" spans="1:92" s="176" customFormat="1" ht="272.25" customHeight="1" x14ac:dyDescent="0.25">
      <c r="A17" s="417"/>
      <c r="B17" s="439"/>
      <c r="C17" s="440"/>
      <c r="D17" s="444"/>
      <c r="E17" s="417"/>
      <c r="F17" s="417"/>
      <c r="G17" s="417"/>
      <c r="H17" s="417"/>
      <c r="I17" s="417"/>
      <c r="J17" s="447"/>
      <c r="K17" s="417"/>
      <c r="L17" s="447"/>
      <c r="M17" s="447"/>
      <c r="N17" s="417"/>
      <c r="O17" s="417"/>
      <c r="P17" s="418"/>
      <c r="Q17" s="284" t="s">
        <v>912</v>
      </c>
      <c r="R17" s="187" t="s">
        <v>158</v>
      </c>
      <c r="S17" s="187" t="s">
        <v>58</v>
      </c>
      <c r="T17" s="187" t="s">
        <v>59</v>
      </c>
      <c r="U17" s="187" t="s">
        <v>60</v>
      </c>
      <c r="V17" s="187" t="s">
        <v>61</v>
      </c>
      <c r="W17" s="187" t="s">
        <v>62</v>
      </c>
      <c r="X17" s="187" t="s">
        <v>75</v>
      </c>
      <c r="Y17" s="187" t="s">
        <v>63</v>
      </c>
      <c r="Z17" s="202">
        <f t="shared" si="0"/>
        <v>100</v>
      </c>
      <c r="AA17" s="205" t="str">
        <f t="shared" si="6"/>
        <v>Fuerte</v>
      </c>
      <c r="AB17" s="206" t="s">
        <v>15</v>
      </c>
      <c r="AC17" s="188">
        <f t="shared" si="1"/>
        <v>150</v>
      </c>
      <c r="AD17" s="189" t="str">
        <f t="shared" si="7"/>
        <v>Moderado</v>
      </c>
      <c r="AE17" s="420"/>
      <c r="AF17" s="419"/>
      <c r="AG17" s="416"/>
      <c r="AH17" s="416"/>
      <c r="AI17" s="418"/>
      <c r="AJ17" s="418"/>
      <c r="AK17" s="418"/>
      <c r="AL17" s="418"/>
      <c r="AM17" s="442"/>
      <c r="AN17" s="285" t="s">
        <v>955</v>
      </c>
      <c r="AO17" s="285" t="s">
        <v>956</v>
      </c>
      <c r="AP17" s="285" t="s">
        <v>956</v>
      </c>
      <c r="AQ17" s="293" t="s">
        <v>957</v>
      </c>
      <c r="AR17" s="289">
        <v>43831</v>
      </c>
      <c r="AS17" s="289">
        <v>44196</v>
      </c>
      <c r="AT17" s="285" t="s">
        <v>958</v>
      </c>
      <c r="AU17" s="295" t="s">
        <v>959</v>
      </c>
      <c r="AV17" s="285" t="s">
        <v>956</v>
      </c>
      <c r="AW17" s="296">
        <v>1</v>
      </c>
      <c r="AX17" s="225"/>
      <c r="AY17" s="225"/>
      <c r="AZ17" s="225"/>
      <c r="BA17" s="225"/>
      <c r="BB17" s="225"/>
      <c r="BC17" s="225"/>
      <c r="BD17" s="225"/>
      <c r="BE17" s="225"/>
      <c r="BF17" s="225"/>
      <c r="BG17" s="303" t="s">
        <v>993</v>
      </c>
      <c r="BH17" s="297" t="s">
        <v>956</v>
      </c>
      <c r="BI17" s="299" t="s">
        <v>994</v>
      </c>
      <c r="BJ17" s="281" t="s">
        <v>665</v>
      </c>
      <c r="BK17" s="217" t="s">
        <v>1002</v>
      </c>
      <c r="BL17" s="281" t="s">
        <v>666</v>
      </c>
      <c r="BM17" s="281" t="s">
        <v>667</v>
      </c>
      <c r="BN17" s="226">
        <v>44124</v>
      </c>
      <c r="BO17" s="229" t="s">
        <v>1004</v>
      </c>
      <c r="BP17" s="217" t="s">
        <v>584</v>
      </c>
      <c r="BQ17" s="217" t="s">
        <v>848</v>
      </c>
      <c r="BR17" s="217" t="s">
        <v>848</v>
      </c>
      <c r="BS17" s="201"/>
      <c r="BT17" s="201"/>
      <c r="BU17" s="201"/>
      <c r="BV17" s="229"/>
      <c r="BW17" s="229"/>
      <c r="BX17" s="229"/>
      <c r="BY17" s="229"/>
      <c r="BZ17" s="229"/>
      <c r="CA17" s="229"/>
      <c r="CB17" s="229"/>
      <c r="CC17" s="229"/>
      <c r="CD17" s="229"/>
      <c r="CF17" s="417"/>
      <c r="CG17" s="417"/>
      <c r="CK17" s="438"/>
      <c r="CL17" s="417"/>
      <c r="CM17" s="438"/>
      <c r="CN17" s="417"/>
    </row>
    <row r="18" spans="1:92" s="176" customFormat="1" ht="147" customHeight="1" x14ac:dyDescent="0.25">
      <c r="A18" s="417" t="s">
        <v>612</v>
      </c>
      <c r="B18" s="437" t="s">
        <v>27</v>
      </c>
      <c r="C18" s="440" t="s">
        <v>599</v>
      </c>
      <c r="D18" s="444" t="s">
        <v>414</v>
      </c>
      <c r="E18" s="417" t="s">
        <v>891</v>
      </c>
      <c r="F18" s="417" t="s">
        <v>848</v>
      </c>
      <c r="G18" s="417" t="s">
        <v>848</v>
      </c>
      <c r="H18" s="417" t="s">
        <v>848</v>
      </c>
      <c r="I18" s="417" t="s">
        <v>848</v>
      </c>
      <c r="J18" s="445" t="s">
        <v>894</v>
      </c>
      <c r="K18" s="417" t="s">
        <v>677</v>
      </c>
      <c r="L18" s="445" t="s">
        <v>899</v>
      </c>
      <c r="M18" s="445" t="s">
        <v>900</v>
      </c>
      <c r="N18" s="417" t="s">
        <v>8</v>
      </c>
      <c r="O18" s="417" t="s">
        <v>14</v>
      </c>
      <c r="P18" s="418" t="str">
        <f>INDEX(Validacion!$C$15:$G$19,'Mapa de riesgo '!CF18:CF21,'Mapa de riesgo '!CG18:CG21)</f>
        <v>Extrema</v>
      </c>
      <c r="Q18" s="284" t="s">
        <v>908</v>
      </c>
      <c r="R18" s="187" t="s">
        <v>158</v>
      </c>
      <c r="S18" s="187" t="s">
        <v>58</v>
      </c>
      <c r="T18" s="187" t="s">
        <v>59</v>
      </c>
      <c r="U18" s="187" t="s">
        <v>60</v>
      </c>
      <c r="V18" s="187" t="s">
        <v>61</v>
      </c>
      <c r="W18" s="187" t="s">
        <v>62</v>
      </c>
      <c r="X18" s="187" t="s">
        <v>75</v>
      </c>
      <c r="Y18" s="187" t="s">
        <v>63</v>
      </c>
      <c r="Z18" s="202">
        <f t="shared" si="0"/>
        <v>100</v>
      </c>
      <c r="AA18" s="205" t="str">
        <f t="shared" si="6"/>
        <v>Fuerte</v>
      </c>
      <c r="AB18" s="206" t="s">
        <v>141</v>
      </c>
      <c r="AC18" s="188">
        <f t="shared" si="1"/>
        <v>200</v>
      </c>
      <c r="AD18" s="189" t="str">
        <f t="shared" si="7"/>
        <v>Fuerte</v>
      </c>
      <c r="AE18" s="420">
        <f>(IF(AD18="Fuerte",100,IF(AD18="Moderado",50,0))+IF(AD19="Fuerte",100,IF(AD19="Moderado",50,0))+(IF(AD21="Fuerte",100,IF(AD21="Moderado",50,0)))/3)</f>
        <v>233.33333333333334</v>
      </c>
      <c r="AF18" s="419" t="str">
        <f>IF(AE18&gt;=100,"Fuerte",IF(OR(AE18=99,AE18&gt;=50),"Moderado","Débil"))</f>
        <v>Fuerte</v>
      </c>
      <c r="AG18" s="416" t="s">
        <v>150</v>
      </c>
      <c r="AH18" s="416" t="s">
        <v>150</v>
      </c>
      <c r="AI18" s="418" t="s">
        <v>641</v>
      </c>
      <c r="AJ18" s="418" t="s">
        <v>10</v>
      </c>
      <c r="AK18" s="418" t="s">
        <v>16</v>
      </c>
      <c r="AL18" s="418" t="str">
        <f>INDEX(Validacion!$C$15:$G$19,'Mapa de riesgo '!CK18:CK21,'Mapa de riesgo '!CM18:CM21)</f>
        <v>Baja</v>
      </c>
      <c r="AM18" s="442" t="s">
        <v>226</v>
      </c>
      <c r="AN18" s="285" t="s">
        <v>960</v>
      </c>
      <c r="AO18" s="285" t="s">
        <v>961</v>
      </c>
      <c r="AP18" s="285" t="s">
        <v>961</v>
      </c>
      <c r="AQ18" s="293" t="s">
        <v>962</v>
      </c>
      <c r="AR18" s="289">
        <v>43831</v>
      </c>
      <c r="AS18" s="289">
        <v>44196</v>
      </c>
      <c r="AT18" s="285" t="s">
        <v>963</v>
      </c>
      <c r="AU18" s="295" t="s">
        <v>964</v>
      </c>
      <c r="AV18" s="285" t="s">
        <v>961</v>
      </c>
      <c r="AW18" s="296">
        <v>1</v>
      </c>
      <c r="AX18" s="225"/>
      <c r="AY18" s="225"/>
      <c r="AZ18" s="225"/>
      <c r="BA18" s="225"/>
      <c r="BB18" s="225"/>
      <c r="BC18" s="225"/>
      <c r="BD18" s="225"/>
      <c r="BE18" s="225"/>
      <c r="BF18" s="225"/>
      <c r="BG18" s="303" t="s">
        <v>995</v>
      </c>
      <c r="BH18" s="297" t="s">
        <v>961</v>
      </c>
      <c r="BI18" s="301">
        <v>1</v>
      </c>
      <c r="BJ18" s="281" t="s">
        <v>665</v>
      </c>
      <c r="BK18" s="217" t="s">
        <v>1002</v>
      </c>
      <c r="BL18" s="281" t="s">
        <v>666</v>
      </c>
      <c r="BM18" s="281" t="s">
        <v>667</v>
      </c>
      <c r="BN18" s="226">
        <v>44124</v>
      </c>
      <c r="BO18" s="282" t="s">
        <v>1004</v>
      </c>
      <c r="BP18" s="217" t="s">
        <v>584</v>
      </c>
      <c r="BQ18" s="217" t="s">
        <v>848</v>
      </c>
      <c r="BR18" s="217" t="s">
        <v>848</v>
      </c>
      <c r="BS18" s="201"/>
      <c r="BT18" s="201"/>
      <c r="BU18" s="201"/>
      <c r="BV18" s="229"/>
      <c r="BW18" s="229"/>
      <c r="BX18" s="229"/>
      <c r="BY18" s="229"/>
      <c r="BZ18" s="229"/>
      <c r="CA18" s="229"/>
      <c r="CB18" s="229"/>
      <c r="CC18" s="229"/>
      <c r="CD18" s="229"/>
      <c r="CF18" s="417">
        <f>VLOOKUP(N18,Validacion!$I$15:$M$19,2,FALSE)</f>
        <v>4</v>
      </c>
      <c r="CG18" s="417">
        <f>VLOOKUP(O18,Validacion!$I$23:$J$27,2,FALSE)</f>
        <v>4</v>
      </c>
      <c r="CK18" s="437">
        <f>VLOOKUP($AJ18,Validacion!$I$15:$M$19,2,FALSE)</f>
        <v>2</v>
      </c>
      <c r="CL18" s="448"/>
      <c r="CM18" s="437">
        <f>VLOOKUP($AK18,Validacion!$I$23:$J$27,2,FALSE)</f>
        <v>2</v>
      </c>
      <c r="CN18" s="186"/>
    </row>
    <row r="19" spans="1:92" s="176" customFormat="1" ht="133.5" customHeight="1" x14ac:dyDescent="0.25">
      <c r="A19" s="417"/>
      <c r="B19" s="438"/>
      <c r="C19" s="440"/>
      <c r="D19" s="444"/>
      <c r="E19" s="417"/>
      <c r="F19" s="417"/>
      <c r="G19" s="417"/>
      <c r="H19" s="417"/>
      <c r="I19" s="417"/>
      <c r="J19" s="446"/>
      <c r="K19" s="417"/>
      <c r="L19" s="446"/>
      <c r="M19" s="446"/>
      <c r="N19" s="417"/>
      <c r="O19" s="417"/>
      <c r="P19" s="418"/>
      <c r="Q19" s="284" t="s">
        <v>909</v>
      </c>
      <c r="R19" s="187" t="s">
        <v>158</v>
      </c>
      <c r="S19" s="187" t="s">
        <v>58</v>
      </c>
      <c r="T19" s="187" t="s">
        <v>59</v>
      </c>
      <c r="U19" s="187" t="s">
        <v>60</v>
      </c>
      <c r="V19" s="187" t="s">
        <v>61</v>
      </c>
      <c r="W19" s="187" t="s">
        <v>62</v>
      </c>
      <c r="X19" s="187" t="s">
        <v>75</v>
      </c>
      <c r="Y19" s="187" t="s">
        <v>63</v>
      </c>
      <c r="Z19" s="202">
        <f t="shared" si="0"/>
        <v>100</v>
      </c>
      <c r="AA19" s="205" t="str">
        <f t="shared" si="6"/>
        <v>Fuerte</v>
      </c>
      <c r="AB19" s="206" t="s">
        <v>141</v>
      </c>
      <c r="AC19" s="188">
        <f t="shared" si="1"/>
        <v>200</v>
      </c>
      <c r="AD19" s="189" t="str">
        <f t="shared" si="7"/>
        <v>Fuerte</v>
      </c>
      <c r="AE19" s="420"/>
      <c r="AF19" s="419"/>
      <c r="AG19" s="416"/>
      <c r="AH19" s="416"/>
      <c r="AI19" s="418"/>
      <c r="AJ19" s="418"/>
      <c r="AK19" s="418"/>
      <c r="AL19" s="418"/>
      <c r="AM19" s="442"/>
      <c r="AN19" s="285" t="s">
        <v>965</v>
      </c>
      <c r="AO19" s="285" t="s">
        <v>966</v>
      </c>
      <c r="AP19" s="285" t="s">
        <v>966</v>
      </c>
      <c r="AQ19" s="293" t="s">
        <v>967</v>
      </c>
      <c r="AR19" s="289">
        <v>43831</v>
      </c>
      <c r="AS19" s="289">
        <v>44196</v>
      </c>
      <c r="AT19" s="285" t="s">
        <v>968</v>
      </c>
      <c r="AU19" s="295" t="s">
        <v>969</v>
      </c>
      <c r="AV19" s="285" t="s">
        <v>966</v>
      </c>
      <c r="AW19" s="296">
        <v>1</v>
      </c>
      <c r="AX19" s="225"/>
      <c r="AY19" s="225"/>
      <c r="AZ19" s="225"/>
      <c r="BA19" s="225"/>
      <c r="BB19" s="225"/>
      <c r="BC19" s="225"/>
      <c r="BD19" s="225"/>
      <c r="BE19" s="225"/>
      <c r="BF19" s="225"/>
      <c r="BG19" s="303" t="s">
        <v>996</v>
      </c>
      <c r="BH19" s="297" t="s">
        <v>966</v>
      </c>
      <c r="BI19" s="301">
        <v>1</v>
      </c>
      <c r="BJ19" s="281" t="s">
        <v>665</v>
      </c>
      <c r="BK19" s="217" t="s">
        <v>1002</v>
      </c>
      <c r="BL19" s="281" t="s">
        <v>666</v>
      </c>
      <c r="BM19" s="281" t="s">
        <v>667</v>
      </c>
      <c r="BN19" s="226">
        <v>44124</v>
      </c>
      <c r="BO19" s="282" t="s">
        <v>1004</v>
      </c>
      <c r="BP19" s="217" t="s">
        <v>584</v>
      </c>
      <c r="BQ19" s="217" t="s">
        <v>848</v>
      </c>
      <c r="BR19" s="217" t="s">
        <v>848</v>
      </c>
      <c r="BS19" s="201"/>
      <c r="BT19" s="201"/>
      <c r="BU19" s="201"/>
      <c r="BV19" s="229"/>
      <c r="BW19" s="229"/>
      <c r="BX19" s="229"/>
      <c r="BY19" s="229"/>
      <c r="BZ19" s="229"/>
      <c r="CA19" s="229"/>
      <c r="CB19" s="229"/>
      <c r="CC19" s="229"/>
      <c r="CD19" s="229"/>
      <c r="CF19" s="417"/>
      <c r="CG19" s="417"/>
      <c r="CK19" s="438"/>
      <c r="CL19" s="449"/>
      <c r="CM19" s="438"/>
      <c r="CN19" s="186"/>
    </row>
    <row r="20" spans="1:92" s="224" customFormat="1" ht="263.25" customHeight="1" x14ac:dyDescent="0.25">
      <c r="A20" s="417"/>
      <c r="B20" s="438"/>
      <c r="C20" s="440"/>
      <c r="D20" s="444"/>
      <c r="E20" s="417"/>
      <c r="F20" s="417"/>
      <c r="G20" s="417"/>
      <c r="H20" s="417"/>
      <c r="I20" s="417"/>
      <c r="J20" s="446"/>
      <c r="K20" s="417"/>
      <c r="L20" s="446"/>
      <c r="M20" s="446"/>
      <c r="N20" s="417"/>
      <c r="O20" s="417"/>
      <c r="P20" s="418"/>
      <c r="Q20" s="284" t="s">
        <v>910</v>
      </c>
      <c r="R20" s="187" t="s">
        <v>158</v>
      </c>
      <c r="S20" s="187" t="s">
        <v>58</v>
      </c>
      <c r="T20" s="187" t="s">
        <v>59</v>
      </c>
      <c r="U20" s="187" t="s">
        <v>60</v>
      </c>
      <c r="V20" s="187" t="s">
        <v>61</v>
      </c>
      <c r="W20" s="187" t="s">
        <v>62</v>
      </c>
      <c r="X20" s="187" t="s">
        <v>75</v>
      </c>
      <c r="Y20" s="187" t="s">
        <v>63</v>
      </c>
      <c r="Z20" s="252">
        <f t="shared" ref="Z20" si="12">IF(S20="Asignado",15,0)+IF(T20="Adecuado",15,0)+IF(U20="Oportuna",15,0)+IF(V20="Prevenir",15,IF(V20="Detectar",10,0))+IF(W20="Confiable",15,0)+IF(X20="Se investigan y resuelven oportunamente",15,0)+IF(Y20="Completa",10,IF(Y20="Incompleta",5,0))</f>
        <v>100</v>
      </c>
      <c r="AA20" s="253" t="str">
        <f t="shared" ref="AA20" si="13">IF(Z20&gt;=96,"Fuerte",IF(OR(Z20=95,Z20&gt;=86),"Moderado","Débil"))</f>
        <v>Fuerte</v>
      </c>
      <c r="AB20" s="254" t="s">
        <v>141</v>
      </c>
      <c r="AC20" s="188">
        <f t="shared" ref="AC20" si="14">IF(AA20="Fuerte",100,IF(AA20="Moderado",50,0))+IF(AB20="Fuerte",100,IF(AB20="Moderado",50,0))</f>
        <v>200</v>
      </c>
      <c r="AD20" s="189" t="str">
        <f t="shared" ref="AD20" si="15">IF(AND(AA20="Moderado",AB20="Moderado",AC20=100),"Moderado",IF(AC20=200,"Fuerte",IF(OR(AC20=150,),"Moderado","Débil")))</f>
        <v>Fuerte</v>
      </c>
      <c r="AE20" s="420"/>
      <c r="AF20" s="419"/>
      <c r="AG20" s="416"/>
      <c r="AH20" s="416"/>
      <c r="AI20" s="418"/>
      <c r="AJ20" s="418"/>
      <c r="AK20" s="418"/>
      <c r="AL20" s="418"/>
      <c r="AM20" s="442"/>
      <c r="AN20" s="285" t="s">
        <v>970</v>
      </c>
      <c r="AO20" s="285" t="s">
        <v>971</v>
      </c>
      <c r="AP20" s="285" t="s">
        <v>971</v>
      </c>
      <c r="AQ20" s="293" t="s">
        <v>972</v>
      </c>
      <c r="AR20" s="289">
        <v>43831</v>
      </c>
      <c r="AS20" s="289">
        <v>44196</v>
      </c>
      <c r="AT20" s="285" t="s">
        <v>973</v>
      </c>
      <c r="AU20" s="295" t="s">
        <v>974</v>
      </c>
      <c r="AV20" s="285" t="s">
        <v>971</v>
      </c>
      <c r="AW20" s="296">
        <v>1</v>
      </c>
      <c r="AX20" s="255"/>
      <c r="AY20" s="255"/>
      <c r="AZ20" s="255"/>
      <c r="BA20" s="255"/>
      <c r="BB20" s="255"/>
      <c r="BC20" s="255"/>
      <c r="BD20" s="255"/>
      <c r="BE20" s="255"/>
      <c r="BF20" s="255"/>
      <c r="BG20" s="303" t="s">
        <v>997</v>
      </c>
      <c r="BH20" s="297" t="s">
        <v>971</v>
      </c>
      <c r="BI20" s="299" t="s">
        <v>998</v>
      </c>
      <c r="BJ20" s="281" t="s">
        <v>665</v>
      </c>
      <c r="BK20" s="217" t="s">
        <v>1002</v>
      </c>
      <c r="BL20" s="281" t="s">
        <v>666</v>
      </c>
      <c r="BM20" s="281" t="s">
        <v>667</v>
      </c>
      <c r="BN20" s="226">
        <v>44124</v>
      </c>
      <c r="BO20" s="282" t="s">
        <v>1004</v>
      </c>
      <c r="BP20" s="217" t="s">
        <v>584</v>
      </c>
      <c r="BQ20" s="217" t="s">
        <v>848</v>
      </c>
      <c r="BR20" s="217" t="s">
        <v>848</v>
      </c>
      <c r="BS20" s="255"/>
      <c r="BT20" s="255"/>
      <c r="BU20" s="255"/>
      <c r="BV20" s="255"/>
      <c r="BW20" s="255"/>
      <c r="BX20" s="255"/>
      <c r="BY20" s="255"/>
      <c r="BZ20" s="255"/>
      <c r="CA20" s="255"/>
      <c r="CB20" s="255"/>
      <c r="CC20" s="255"/>
      <c r="CD20" s="255"/>
      <c r="CF20" s="417"/>
      <c r="CG20" s="417"/>
      <c r="CK20" s="438"/>
      <c r="CL20" s="449"/>
      <c r="CM20" s="438"/>
      <c r="CN20" s="186"/>
    </row>
    <row r="21" spans="1:92" s="176" customFormat="1" ht="149.25" customHeight="1" x14ac:dyDescent="0.25">
      <c r="A21" s="417"/>
      <c r="B21" s="439"/>
      <c r="C21" s="440"/>
      <c r="D21" s="444"/>
      <c r="E21" s="417"/>
      <c r="F21" s="417"/>
      <c r="G21" s="417"/>
      <c r="H21" s="417"/>
      <c r="I21" s="417"/>
      <c r="J21" s="447"/>
      <c r="K21" s="417"/>
      <c r="L21" s="447"/>
      <c r="M21" s="447"/>
      <c r="N21" s="417"/>
      <c r="O21" s="417"/>
      <c r="P21" s="418"/>
      <c r="Q21" s="284" t="s">
        <v>911</v>
      </c>
      <c r="R21" s="187" t="s">
        <v>158</v>
      </c>
      <c r="S21" s="187" t="s">
        <v>58</v>
      </c>
      <c r="T21" s="187" t="s">
        <v>59</v>
      </c>
      <c r="U21" s="187" t="s">
        <v>60</v>
      </c>
      <c r="V21" s="187" t="s">
        <v>61</v>
      </c>
      <c r="W21" s="187" t="s">
        <v>62</v>
      </c>
      <c r="X21" s="187" t="s">
        <v>75</v>
      </c>
      <c r="Y21" s="187" t="s">
        <v>63</v>
      </c>
      <c r="Z21" s="202">
        <f t="shared" si="0"/>
        <v>100</v>
      </c>
      <c r="AA21" s="205" t="str">
        <f t="shared" si="6"/>
        <v>Fuerte</v>
      </c>
      <c r="AB21" s="206" t="s">
        <v>141</v>
      </c>
      <c r="AC21" s="188">
        <f t="shared" si="1"/>
        <v>200</v>
      </c>
      <c r="AD21" s="189" t="str">
        <f t="shared" si="7"/>
        <v>Fuerte</v>
      </c>
      <c r="AE21" s="420"/>
      <c r="AF21" s="419"/>
      <c r="AG21" s="416"/>
      <c r="AH21" s="416"/>
      <c r="AI21" s="418"/>
      <c r="AJ21" s="418"/>
      <c r="AK21" s="418"/>
      <c r="AL21" s="418"/>
      <c r="AM21" s="442"/>
      <c r="AN21" s="285" t="s">
        <v>975</v>
      </c>
      <c r="AO21" s="285" t="s">
        <v>976</v>
      </c>
      <c r="AP21" s="285" t="s">
        <v>976</v>
      </c>
      <c r="AQ21" s="293" t="s">
        <v>977</v>
      </c>
      <c r="AR21" s="289">
        <v>43831</v>
      </c>
      <c r="AS21" s="289">
        <v>44196</v>
      </c>
      <c r="AT21" s="285" t="s">
        <v>978</v>
      </c>
      <c r="AU21" s="295" t="s">
        <v>979</v>
      </c>
      <c r="AV21" s="285" t="s">
        <v>976</v>
      </c>
      <c r="AW21" s="296">
        <v>1</v>
      </c>
      <c r="AX21" s="225"/>
      <c r="AY21" s="225"/>
      <c r="AZ21" s="225"/>
      <c r="BA21" s="225"/>
      <c r="BB21" s="225"/>
      <c r="BC21" s="225"/>
      <c r="BD21" s="225"/>
      <c r="BE21" s="225"/>
      <c r="BF21" s="225"/>
      <c r="BG21" s="303" t="s">
        <v>999</v>
      </c>
      <c r="BH21" s="299" t="s">
        <v>976</v>
      </c>
      <c r="BI21" s="299" t="s">
        <v>1000</v>
      </c>
      <c r="BJ21" s="281" t="s">
        <v>665</v>
      </c>
      <c r="BK21" s="217" t="s">
        <v>1002</v>
      </c>
      <c r="BL21" s="281" t="s">
        <v>666</v>
      </c>
      <c r="BM21" s="281" t="s">
        <v>667</v>
      </c>
      <c r="BN21" s="226">
        <v>44124</v>
      </c>
      <c r="BO21" s="282" t="s">
        <v>1004</v>
      </c>
      <c r="BP21" s="217" t="s">
        <v>584</v>
      </c>
      <c r="BQ21" s="217" t="s">
        <v>848</v>
      </c>
      <c r="BR21" s="217" t="s">
        <v>848</v>
      </c>
      <c r="BS21" s="201"/>
      <c r="BT21" s="201"/>
      <c r="BU21" s="201"/>
      <c r="BV21" s="229"/>
      <c r="BW21" s="229"/>
      <c r="BX21" s="229"/>
      <c r="BY21" s="229"/>
      <c r="BZ21" s="229"/>
      <c r="CA21" s="229"/>
      <c r="CB21" s="229"/>
      <c r="CC21" s="229"/>
      <c r="CD21" s="229"/>
      <c r="CF21" s="417"/>
      <c r="CG21" s="417"/>
      <c r="CK21" s="438"/>
      <c r="CL21" s="449"/>
      <c r="CM21" s="438"/>
      <c r="CN21" s="186"/>
    </row>
    <row r="22" spans="1:92" s="176" customFormat="1" ht="74.25" customHeight="1" x14ac:dyDescent="0.25">
      <c r="A22" s="219"/>
      <c r="B22" s="201"/>
      <c r="C22" s="183"/>
      <c r="D22" s="201"/>
      <c r="E22" s="201"/>
      <c r="F22" s="201"/>
      <c r="G22" s="201"/>
      <c r="H22" s="201"/>
      <c r="I22" s="201"/>
      <c r="J22" s="201"/>
      <c r="K22" s="202"/>
      <c r="L22" s="201"/>
      <c r="M22" s="201"/>
      <c r="N22" s="202"/>
      <c r="O22" s="202"/>
      <c r="P22" s="203"/>
      <c r="Q22" s="283"/>
      <c r="R22" s="207"/>
      <c r="S22" s="207"/>
      <c r="T22" s="207"/>
      <c r="U22" s="207"/>
      <c r="V22" s="207"/>
      <c r="W22" s="207"/>
      <c r="X22" s="207"/>
      <c r="Y22" s="207"/>
      <c r="Z22" s="202"/>
      <c r="AA22" s="203"/>
      <c r="AB22" s="202"/>
      <c r="AC22" s="175"/>
      <c r="AD22" s="178"/>
      <c r="AE22" s="204"/>
      <c r="AF22" s="203"/>
      <c r="AG22" s="202"/>
      <c r="AH22" s="202"/>
      <c r="AI22" s="306"/>
      <c r="AJ22" s="203"/>
      <c r="AK22" s="203"/>
      <c r="AL22" s="203"/>
      <c r="AM22" s="207"/>
      <c r="AN22" s="174"/>
      <c r="AO22" s="174"/>
      <c r="AP22" s="215"/>
      <c r="AQ22" s="201"/>
      <c r="AR22" s="84"/>
      <c r="AS22" s="84"/>
      <c r="AT22" s="201"/>
      <c r="AU22" s="201"/>
      <c r="AV22" s="201"/>
      <c r="AW22" s="201"/>
      <c r="AX22" s="225"/>
      <c r="AY22" s="225"/>
      <c r="AZ22" s="225"/>
      <c r="BA22" s="225"/>
      <c r="BB22" s="225"/>
      <c r="BC22" s="225"/>
      <c r="BD22" s="225"/>
      <c r="BE22" s="225"/>
      <c r="BF22" s="225"/>
      <c r="BG22" s="299"/>
      <c r="BH22" s="299"/>
      <c r="BI22" s="299"/>
      <c r="BJ22" s="229"/>
      <c r="BK22" s="229"/>
      <c r="BL22" s="229"/>
      <c r="BM22" s="229"/>
      <c r="BN22" s="229"/>
      <c r="BO22" s="229"/>
      <c r="BP22" s="229"/>
      <c r="BQ22" s="229"/>
      <c r="BR22" s="229"/>
      <c r="BS22" s="201"/>
      <c r="BT22" s="201"/>
      <c r="BU22" s="201"/>
      <c r="BV22" s="229"/>
      <c r="BW22" s="229"/>
      <c r="BX22" s="229"/>
      <c r="BY22" s="229"/>
      <c r="BZ22" s="229"/>
      <c r="CA22" s="229"/>
      <c r="CB22" s="229"/>
      <c r="CC22" s="229"/>
      <c r="CD22" s="229"/>
      <c r="CF22" s="185"/>
      <c r="CG22" s="185"/>
      <c r="CK22" s="185"/>
      <c r="CL22" s="185"/>
      <c r="CM22" s="185"/>
      <c r="CN22" s="186"/>
    </row>
    <row r="23" spans="1:92" s="176" customFormat="1" ht="74.25" customHeight="1" x14ac:dyDescent="0.25">
      <c r="A23" s="219"/>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306"/>
      <c r="AJ23" s="203"/>
      <c r="AK23" s="203"/>
      <c r="AL23" s="203"/>
      <c r="AM23" s="207"/>
      <c r="AN23" s="174"/>
      <c r="AO23" s="174"/>
      <c r="AP23" s="215"/>
      <c r="AQ23" s="201"/>
      <c r="AR23" s="84"/>
      <c r="AS23" s="84"/>
      <c r="AT23" s="201"/>
      <c r="AU23" s="201"/>
      <c r="AV23" s="201"/>
      <c r="AW23" s="201"/>
      <c r="AX23" s="225"/>
      <c r="AY23" s="225"/>
      <c r="AZ23" s="225"/>
      <c r="BA23" s="225"/>
      <c r="BB23" s="225"/>
      <c r="BC23" s="225"/>
      <c r="BD23" s="225"/>
      <c r="BE23" s="225"/>
      <c r="BF23" s="225"/>
      <c r="BG23" s="299"/>
      <c r="BH23" s="299"/>
      <c r="BI23" s="299"/>
      <c r="BJ23" s="229"/>
      <c r="BK23" s="229"/>
      <c r="BL23" s="229"/>
      <c r="BM23" s="229"/>
      <c r="BN23" s="229"/>
      <c r="BO23" s="229"/>
      <c r="BP23" s="229"/>
      <c r="BQ23" s="229"/>
      <c r="BR23" s="229"/>
      <c r="BS23" s="201"/>
      <c r="BT23" s="201"/>
      <c r="BU23" s="201"/>
      <c r="BV23" s="229"/>
      <c r="BW23" s="229"/>
      <c r="BX23" s="229"/>
      <c r="BY23" s="229"/>
      <c r="BZ23" s="229"/>
      <c r="CA23" s="229"/>
      <c r="CB23" s="229"/>
      <c r="CC23" s="229"/>
      <c r="CD23" s="229"/>
      <c r="CF23" s="185"/>
      <c r="CG23" s="185"/>
      <c r="CK23" s="185"/>
      <c r="CL23" s="185"/>
      <c r="CM23" s="185"/>
      <c r="CN23" s="186"/>
    </row>
    <row r="24" spans="1:92" s="176" customFormat="1" ht="74.25" customHeight="1" x14ac:dyDescent="0.25">
      <c r="A24" s="219"/>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306"/>
      <c r="AJ24" s="203"/>
      <c r="AK24" s="203"/>
      <c r="AL24" s="203"/>
      <c r="AM24" s="207"/>
      <c r="AN24" s="174"/>
      <c r="AO24" s="174"/>
      <c r="AP24" s="215"/>
      <c r="AQ24" s="201"/>
      <c r="AR24" s="84"/>
      <c r="AS24" s="84"/>
      <c r="AT24" s="201"/>
      <c r="AU24" s="201"/>
      <c r="AV24" s="201"/>
      <c r="AW24" s="201"/>
      <c r="AX24" s="225"/>
      <c r="AY24" s="225"/>
      <c r="AZ24" s="225"/>
      <c r="BA24" s="225"/>
      <c r="BB24" s="225"/>
      <c r="BC24" s="225"/>
      <c r="BD24" s="225"/>
      <c r="BE24" s="225"/>
      <c r="BF24" s="225"/>
      <c r="BG24" s="299"/>
      <c r="BH24" s="299"/>
      <c r="BI24" s="299"/>
      <c r="BJ24" s="229"/>
      <c r="BK24" s="229"/>
      <c r="BL24" s="229"/>
      <c r="BM24" s="229"/>
      <c r="BN24" s="229"/>
      <c r="BO24" s="229"/>
      <c r="BP24" s="229"/>
      <c r="BQ24" s="229"/>
      <c r="BR24" s="229"/>
      <c r="BS24" s="201"/>
      <c r="BT24" s="201"/>
      <c r="BU24" s="201"/>
      <c r="BV24" s="229"/>
      <c r="BW24" s="229"/>
      <c r="BX24" s="229"/>
      <c r="BY24" s="229"/>
      <c r="BZ24" s="229"/>
      <c r="CA24" s="229"/>
      <c r="CB24" s="229"/>
      <c r="CC24" s="229"/>
      <c r="CD24" s="229"/>
      <c r="CF24" s="185"/>
      <c r="CG24" s="185"/>
      <c r="CK24" s="185"/>
      <c r="CL24" s="185"/>
      <c r="CM24" s="185"/>
      <c r="CN24" s="186"/>
    </row>
    <row r="25" spans="1:92" s="176" customFormat="1" ht="74.25" customHeight="1" x14ac:dyDescent="0.25">
      <c r="A25" s="219"/>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306"/>
      <c r="AJ25" s="203"/>
      <c r="AK25" s="203"/>
      <c r="AL25" s="203"/>
      <c r="AM25" s="207"/>
      <c r="AN25" s="174"/>
      <c r="AO25" s="174"/>
      <c r="AP25" s="215"/>
      <c r="AQ25" s="201"/>
      <c r="AR25" s="84"/>
      <c r="AS25" s="84"/>
      <c r="AT25" s="201"/>
      <c r="AU25" s="201"/>
      <c r="AV25" s="201"/>
      <c r="AW25" s="201"/>
      <c r="AX25" s="225"/>
      <c r="AY25" s="225"/>
      <c r="AZ25" s="225"/>
      <c r="BA25" s="225"/>
      <c r="BB25" s="225"/>
      <c r="BC25" s="225"/>
      <c r="BD25" s="225"/>
      <c r="BE25" s="225"/>
      <c r="BF25" s="225"/>
      <c r="BG25" s="299"/>
      <c r="BH25" s="299"/>
      <c r="BI25" s="299"/>
      <c r="BJ25" s="229"/>
      <c r="BK25" s="229"/>
      <c r="BL25" s="229"/>
      <c r="BM25" s="229"/>
      <c r="BN25" s="229"/>
      <c r="BO25" s="229"/>
      <c r="BP25" s="229"/>
      <c r="BQ25" s="229"/>
      <c r="BR25" s="229"/>
      <c r="BS25" s="201"/>
      <c r="BT25" s="201"/>
      <c r="BU25" s="201"/>
      <c r="BV25" s="229"/>
      <c r="BW25" s="229"/>
      <c r="BX25" s="229"/>
      <c r="BY25" s="229"/>
      <c r="BZ25" s="229"/>
      <c r="CA25" s="229"/>
      <c r="CB25" s="229"/>
      <c r="CC25" s="229"/>
      <c r="CD25" s="229"/>
      <c r="CF25" s="185"/>
      <c r="CG25" s="185"/>
      <c r="CK25" s="185"/>
      <c r="CL25" s="185"/>
      <c r="CM25" s="185"/>
      <c r="CN25" s="186"/>
    </row>
    <row r="26" spans="1:92" s="176" customFormat="1" ht="74.25" customHeight="1" x14ac:dyDescent="0.25">
      <c r="A26" s="219"/>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306"/>
      <c r="AJ26" s="203"/>
      <c r="AK26" s="203"/>
      <c r="AL26" s="203"/>
      <c r="AM26" s="207"/>
      <c r="AN26" s="174"/>
      <c r="AO26" s="174"/>
      <c r="AP26" s="215"/>
      <c r="AQ26" s="201"/>
      <c r="AR26" s="84"/>
      <c r="AS26" s="84"/>
      <c r="AT26" s="201"/>
      <c r="AU26" s="201"/>
      <c r="AV26" s="201"/>
      <c r="AW26" s="201"/>
      <c r="AX26" s="225"/>
      <c r="AY26" s="225"/>
      <c r="AZ26" s="225"/>
      <c r="BA26" s="225"/>
      <c r="BB26" s="225"/>
      <c r="BC26" s="225"/>
      <c r="BD26" s="225"/>
      <c r="BE26" s="225"/>
      <c r="BF26" s="225"/>
      <c r="BG26" s="299"/>
      <c r="BH26" s="299"/>
      <c r="BI26" s="299"/>
      <c r="BJ26" s="229"/>
      <c r="BK26" s="229"/>
      <c r="BL26" s="229"/>
      <c r="BM26" s="229"/>
      <c r="BN26" s="229"/>
      <c r="BO26" s="229"/>
      <c r="BP26" s="229"/>
      <c r="BQ26" s="229"/>
      <c r="BR26" s="229"/>
      <c r="BS26" s="201"/>
      <c r="BT26" s="201"/>
      <c r="BU26" s="201"/>
      <c r="BV26" s="229"/>
      <c r="BW26" s="229"/>
      <c r="BX26" s="229"/>
      <c r="BY26" s="229"/>
      <c r="BZ26" s="229"/>
      <c r="CA26" s="229"/>
      <c r="CB26" s="229"/>
      <c r="CC26" s="229"/>
      <c r="CD26" s="229"/>
      <c r="CF26" s="185"/>
      <c r="CG26" s="185"/>
      <c r="CK26" s="185"/>
      <c r="CL26" s="185"/>
      <c r="CM26" s="185"/>
      <c r="CN26" s="186"/>
    </row>
    <row r="27" spans="1:92" s="176" customFormat="1" ht="74.25" customHeight="1" x14ac:dyDescent="0.25">
      <c r="A27" s="219"/>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306"/>
      <c r="AJ27" s="203"/>
      <c r="AK27" s="203"/>
      <c r="AL27" s="203"/>
      <c r="AM27" s="207"/>
      <c r="AN27" s="174"/>
      <c r="AO27" s="174"/>
      <c r="AP27" s="215"/>
      <c r="AQ27" s="201"/>
      <c r="AR27" s="84"/>
      <c r="AS27" s="84"/>
      <c r="AT27" s="201"/>
      <c r="AU27" s="201"/>
      <c r="AV27" s="201"/>
      <c r="AW27" s="201"/>
      <c r="AX27" s="225"/>
      <c r="AY27" s="225"/>
      <c r="AZ27" s="225"/>
      <c r="BA27" s="225"/>
      <c r="BB27" s="225"/>
      <c r="BC27" s="225"/>
      <c r="BD27" s="225"/>
      <c r="BE27" s="225"/>
      <c r="BF27" s="225"/>
      <c r="BG27" s="299"/>
      <c r="BH27" s="299"/>
      <c r="BI27" s="299"/>
      <c r="BJ27" s="229"/>
      <c r="BK27" s="229"/>
      <c r="BL27" s="229"/>
      <c r="BM27" s="229"/>
      <c r="BN27" s="229"/>
      <c r="BO27" s="229"/>
      <c r="BP27" s="229"/>
      <c r="BQ27" s="229"/>
      <c r="BR27" s="229"/>
      <c r="BS27" s="201"/>
      <c r="BT27" s="201"/>
      <c r="BU27" s="201"/>
      <c r="BV27" s="229"/>
      <c r="BW27" s="229"/>
      <c r="BX27" s="229"/>
      <c r="BY27" s="229"/>
      <c r="BZ27" s="229"/>
      <c r="CA27" s="229"/>
      <c r="CB27" s="229"/>
      <c r="CC27" s="229"/>
      <c r="CD27" s="229"/>
      <c r="CF27" s="185"/>
      <c r="CG27" s="185"/>
      <c r="CK27" s="185"/>
      <c r="CL27" s="185"/>
      <c r="CM27" s="185"/>
      <c r="CN27" s="186"/>
    </row>
    <row r="28" spans="1:92" s="176" customFormat="1" ht="74.25" customHeight="1" x14ac:dyDescent="0.25">
      <c r="A28" s="219"/>
      <c r="B28" s="201"/>
      <c r="C28" s="183"/>
      <c r="D28" s="201"/>
      <c r="E28" s="201"/>
      <c r="F28" s="201"/>
      <c r="G28" s="201"/>
      <c r="H28" s="201"/>
      <c r="I28" s="201"/>
      <c r="J28" s="201"/>
      <c r="K28" s="202"/>
      <c r="L28" s="201"/>
      <c r="M28" s="201"/>
      <c r="N28" s="202"/>
      <c r="O28" s="202"/>
      <c r="P28" s="203"/>
      <c r="Q28" s="174"/>
      <c r="R28" s="207"/>
      <c r="S28" s="207"/>
      <c r="T28" s="207"/>
      <c r="U28" s="207"/>
      <c r="V28" s="207"/>
      <c r="W28" s="207"/>
      <c r="X28" s="207"/>
      <c r="Y28" s="207"/>
      <c r="Z28" s="202"/>
      <c r="AA28" s="203"/>
      <c r="AB28" s="202"/>
      <c r="AC28" s="175"/>
      <c r="AD28" s="178"/>
      <c r="AE28" s="204"/>
      <c r="AF28" s="203"/>
      <c r="AG28" s="202"/>
      <c r="AH28" s="202"/>
      <c r="AI28" s="306"/>
      <c r="AJ28" s="203"/>
      <c r="AK28" s="203"/>
      <c r="AL28" s="203"/>
      <c r="AM28" s="207"/>
      <c r="AN28" s="174"/>
      <c r="AO28" s="174"/>
      <c r="AP28" s="215"/>
      <c r="AQ28" s="201"/>
      <c r="AR28" s="84"/>
      <c r="AS28" s="84"/>
      <c r="AT28" s="201"/>
      <c r="AU28" s="201"/>
      <c r="AV28" s="201"/>
      <c r="AW28" s="201"/>
      <c r="AX28" s="225"/>
      <c r="AY28" s="225"/>
      <c r="AZ28" s="225"/>
      <c r="BA28" s="225"/>
      <c r="BB28" s="225"/>
      <c r="BC28" s="225"/>
      <c r="BD28" s="225"/>
      <c r="BE28" s="225"/>
      <c r="BF28" s="225"/>
      <c r="BG28" s="201"/>
      <c r="BH28" s="201"/>
      <c r="BI28" s="201"/>
      <c r="BJ28" s="225"/>
      <c r="BK28" s="225"/>
      <c r="BL28" s="225"/>
      <c r="BM28" s="225"/>
      <c r="BN28" s="225"/>
      <c r="BO28" s="225"/>
      <c r="BP28" s="225"/>
      <c r="BQ28" s="225"/>
      <c r="BR28" s="225"/>
      <c r="BS28" s="201"/>
      <c r="BT28" s="201"/>
      <c r="BU28" s="201"/>
      <c r="BV28" s="229"/>
      <c r="BW28" s="229"/>
      <c r="BX28" s="229"/>
      <c r="BY28" s="229"/>
      <c r="BZ28" s="229"/>
      <c r="CA28" s="229"/>
      <c r="CB28" s="229"/>
      <c r="CC28" s="229"/>
      <c r="CD28" s="229"/>
      <c r="CF28" s="185"/>
      <c r="CG28" s="185"/>
      <c r="CK28" s="185"/>
      <c r="CL28" s="185"/>
      <c r="CM28" s="185"/>
      <c r="CN28" s="186"/>
    </row>
    <row r="29" spans="1:92" s="176" customFormat="1" ht="74.25" customHeight="1" x14ac:dyDescent="0.25">
      <c r="A29" s="219"/>
      <c r="B29" s="201"/>
      <c r="C29" s="183"/>
      <c r="D29" s="201"/>
      <c r="E29" s="201"/>
      <c r="F29" s="201"/>
      <c r="G29" s="201"/>
      <c r="H29" s="201"/>
      <c r="I29" s="201"/>
      <c r="J29" s="201"/>
      <c r="K29" s="202"/>
      <c r="L29" s="201"/>
      <c r="M29" s="201"/>
      <c r="N29" s="202"/>
      <c r="O29" s="202"/>
      <c r="P29" s="203"/>
      <c r="Q29" s="174"/>
      <c r="R29" s="207"/>
      <c r="S29" s="207"/>
      <c r="T29" s="207"/>
      <c r="U29" s="207"/>
      <c r="V29" s="207"/>
      <c r="W29" s="207"/>
      <c r="X29" s="207"/>
      <c r="Y29" s="207"/>
      <c r="Z29" s="202"/>
      <c r="AA29" s="203"/>
      <c r="AB29" s="202"/>
      <c r="AC29" s="175"/>
      <c r="AD29" s="178"/>
      <c r="AE29" s="204"/>
      <c r="AF29" s="203"/>
      <c r="AG29" s="202"/>
      <c r="AH29" s="202"/>
      <c r="AI29" s="306"/>
      <c r="AJ29" s="203"/>
      <c r="AK29" s="203"/>
      <c r="AL29" s="203"/>
      <c r="AM29" s="207"/>
      <c r="AN29" s="174"/>
      <c r="AO29" s="174"/>
      <c r="AP29" s="215"/>
      <c r="AQ29" s="201"/>
      <c r="AR29" s="84"/>
      <c r="AS29" s="84"/>
      <c r="AT29" s="201"/>
      <c r="AU29" s="201"/>
      <c r="AV29" s="201"/>
      <c r="AW29" s="201"/>
      <c r="AX29" s="225"/>
      <c r="AY29" s="225"/>
      <c r="AZ29" s="225"/>
      <c r="BA29" s="225"/>
      <c r="BB29" s="225"/>
      <c r="BC29" s="225"/>
      <c r="BD29" s="225"/>
      <c r="BE29" s="225"/>
      <c r="BF29" s="225"/>
      <c r="BG29" s="201"/>
      <c r="BH29" s="201"/>
      <c r="BI29" s="201"/>
      <c r="BJ29" s="225"/>
      <c r="BK29" s="225"/>
      <c r="BL29" s="225"/>
      <c r="BM29" s="225"/>
      <c r="BN29" s="225"/>
      <c r="BO29" s="225"/>
      <c r="BP29" s="225"/>
      <c r="BQ29" s="225"/>
      <c r="BR29" s="225"/>
      <c r="BS29" s="201"/>
      <c r="BT29" s="201"/>
      <c r="BU29" s="201"/>
      <c r="BV29" s="229"/>
      <c r="BW29" s="229"/>
      <c r="BX29" s="229"/>
      <c r="BY29" s="229"/>
      <c r="BZ29" s="229"/>
      <c r="CA29" s="229"/>
      <c r="CB29" s="229"/>
      <c r="CC29" s="229"/>
      <c r="CD29" s="229"/>
      <c r="CF29" s="185"/>
      <c r="CG29" s="185"/>
      <c r="CK29" s="185"/>
      <c r="CL29" s="185"/>
      <c r="CM29" s="185"/>
      <c r="CN29" s="186"/>
    </row>
    <row r="30" spans="1:92" s="176" customFormat="1" ht="74.25" customHeight="1" x14ac:dyDescent="0.25">
      <c r="A30" s="219"/>
      <c r="B30" s="201"/>
      <c r="C30" s="183"/>
      <c r="D30" s="201"/>
      <c r="E30" s="201"/>
      <c r="F30" s="201"/>
      <c r="G30" s="201"/>
      <c r="H30" s="201"/>
      <c r="I30" s="201"/>
      <c r="J30" s="201"/>
      <c r="K30" s="202"/>
      <c r="L30" s="201"/>
      <c r="M30" s="201"/>
      <c r="N30" s="202"/>
      <c r="O30" s="202"/>
      <c r="P30" s="203"/>
      <c r="Q30" s="174"/>
      <c r="R30" s="207"/>
      <c r="S30" s="207"/>
      <c r="T30" s="207"/>
      <c r="U30" s="207"/>
      <c r="V30" s="207"/>
      <c r="W30" s="207"/>
      <c r="X30" s="207"/>
      <c r="Y30" s="207"/>
      <c r="Z30" s="202"/>
      <c r="AA30" s="203"/>
      <c r="AB30" s="202"/>
      <c r="AC30" s="175"/>
      <c r="AD30" s="178"/>
      <c r="AE30" s="204"/>
      <c r="AF30" s="203"/>
      <c r="AG30" s="202"/>
      <c r="AH30" s="202"/>
      <c r="AI30" s="306"/>
      <c r="AJ30" s="203"/>
      <c r="AK30" s="203"/>
      <c r="AL30" s="203"/>
      <c r="AM30" s="207"/>
      <c r="AN30" s="174"/>
      <c r="AO30" s="174"/>
      <c r="AP30" s="215"/>
      <c r="AQ30" s="201"/>
      <c r="AR30" s="84"/>
      <c r="AS30" s="84"/>
      <c r="AT30" s="201"/>
      <c r="AU30" s="201"/>
      <c r="AV30" s="201"/>
      <c r="AW30" s="201"/>
      <c r="AX30" s="225"/>
      <c r="AY30" s="225"/>
      <c r="AZ30" s="225"/>
      <c r="BA30" s="225"/>
      <c r="BB30" s="225"/>
      <c r="BC30" s="225"/>
      <c r="BD30" s="225"/>
      <c r="BE30" s="225"/>
      <c r="BF30" s="225"/>
      <c r="BG30" s="201"/>
      <c r="BH30" s="201"/>
      <c r="BI30" s="201"/>
      <c r="BJ30" s="225"/>
      <c r="BK30" s="225"/>
      <c r="BL30" s="225"/>
      <c r="BM30" s="225"/>
      <c r="BN30" s="225"/>
      <c r="BO30" s="225"/>
      <c r="BP30" s="225"/>
      <c r="BQ30" s="225"/>
      <c r="BR30" s="225"/>
      <c r="BS30" s="201"/>
      <c r="BT30" s="201"/>
      <c r="BU30" s="201"/>
      <c r="BV30" s="229"/>
      <c r="BW30" s="229"/>
      <c r="BX30" s="229"/>
      <c r="BY30" s="229"/>
      <c r="BZ30" s="229"/>
      <c r="CA30" s="229"/>
      <c r="CB30" s="229"/>
      <c r="CC30" s="229"/>
      <c r="CD30" s="229"/>
      <c r="CF30" s="185"/>
      <c r="CG30" s="185"/>
      <c r="CK30" s="185"/>
      <c r="CL30" s="185"/>
      <c r="CM30" s="185"/>
      <c r="CN30" s="186"/>
    </row>
    <row r="31" spans="1:92" ht="26.25" customHeight="1" x14ac:dyDescent="0.25">
      <c r="A31" s="176"/>
      <c r="B31" s="176"/>
      <c r="C31" s="176"/>
      <c r="D31" s="176"/>
      <c r="N31" s="176"/>
      <c r="O31" s="176"/>
      <c r="P31" s="176"/>
      <c r="Q31" s="176"/>
      <c r="R31" s="176"/>
      <c r="S31" s="176"/>
      <c r="T31" s="176"/>
      <c r="U31" s="176"/>
      <c r="V31" s="176"/>
      <c r="W31" s="176"/>
      <c r="X31" s="176"/>
      <c r="Y31" s="176"/>
      <c r="Z31" s="176"/>
      <c r="AA31" s="176"/>
      <c r="AB31" s="176"/>
      <c r="AC31" s="176"/>
      <c r="AD31" s="176"/>
      <c r="AE31" s="176"/>
      <c r="AF31" s="176"/>
      <c r="AG31" s="176"/>
      <c r="AH31" s="176"/>
      <c r="AI31" s="224"/>
      <c r="AJ31" s="176"/>
      <c r="AK31" s="176"/>
      <c r="AL31" s="176"/>
      <c r="AM31" s="176"/>
      <c r="AN31" s="176"/>
      <c r="AO31" s="176"/>
      <c r="AP31" s="224"/>
      <c r="AR31" s="176"/>
      <c r="AS31" s="176"/>
      <c r="AT31" s="176"/>
      <c r="AU31" s="176"/>
      <c r="AV31" s="176"/>
      <c r="AW31" s="176"/>
      <c r="AX31" s="224"/>
      <c r="AY31" s="224"/>
      <c r="AZ31" s="224"/>
      <c r="BA31" s="224"/>
      <c r="BB31" s="224"/>
      <c r="BC31" s="224"/>
      <c r="BD31" s="224"/>
      <c r="BE31" s="224"/>
      <c r="BF31" s="224"/>
      <c r="BG31" s="176"/>
      <c r="BH31" s="176"/>
      <c r="BI31" s="176"/>
      <c r="BJ31" s="224"/>
      <c r="BK31" s="224"/>
      <c r="BL31" s="224"/>
      <c r="BM31" s="224"/>
      <c r="BN31" s="224"/>
      <c r="BO31" s="224"/>
      <c r="BP31" s="224"/>
      <c r="BQ31" s="224"/>
      <c r="BR31" s="224"/>
      <c r="BS31" s="176"/>
      <c r="BT31" s="176"/>
      <c r="BU31" s="176"/>
    </row>
    <row r="32" spans="1:92" ht="26.25" customHeight="1" x14ac:dyDescent="0.25">
      <c r="A32" s="176"/>
      <c r="B32" s="176"/>
      <c r="C32" s="176"/>
      <c r="D32" s="176"/>
      <c r="N32" s="176"/>
      <c r="O32" s="176"/>
      <c r="P32" s="176"/>
      <c r="Q32" s="176"/>
      <c r="R32" s="176"/>
      <c r="S32" s="176"/>
      <c r="T32" s="176"/>
      <c r="U32" s="176"/>
      <c r="V32" s="176"/>
      <c r="W32" s="176"/>
      <c r="X32" s="176"/>
      <c r="Y32" s="176"/>
      <c r="Z32" s="176"/>
      <c r="AA32" s="176"/>
      <c r="AB32" s="176"/>
      <c r="AC32" s="176"/>
      <c r="AD32" s="176"/>
      <c r="AE32" s="176"/>
      <c r="AF32" s="176"/>
      <c r="AG32" s="176"/>
      <c r="AH32" s="176"/>
      <c r="AI32" s="224"/>
      <c r="AJ32" s="176"/>
      <c r="AK32" s="176"/>
      <c r="AL32" s="176"/>
      <c r="AM32" s="176"/>
      <c r="AN32" s="176"/>
      <c r="AO32" s="176"/>
      <c r="AP32" s="224"/>
      <c r="AR32" s="176"/>
      <c r="AS32" s="176"/>
      <c r="AT32" s="176"/>
      <c r="AU32" s="176"/>
      <c r="AV32" s="176"/>
      <c r="AW32" s="176"/>
      <c r="AX32" s="224"/>
      <c r="AY32" s="224"/>
      <c r="AZ32" s="224"/>
      <c r="BA32" s="224"/>
      <c r="BB32" s="224"/>
      <c r="BC32" s="224"/>
      <c r="BD32" s="224"/>
      <c r="BE32" s="224"/>
      <c r="BF32" s="224"/>
      <c r="BG32" s="176"/>
      <c r="BH32" s="176"/>
      <c r="BI32" s="176"/>
      <c r="BJ32" s="224"/>
      <c r="BK32" s="224"/>
      <c r="BL32" s="224"/>
      <c r="BM32" s="224"/>
      <c r="BN32" s="224"/>
      <c r="BO32" s="224"/>
      <c r="BP32" s="224"/>
      <c r="BQ32" s="224"/>
      <c r="BR32" s="224"/>
      <c r="BS32" s="176"/>
      <c r="BT32" s="176"/>
      <c r="BU32" s="176"/>
      <c r="BV32" s="176"/>
      <c r="BW32" s="176"/>
    </row>
    <row r="33" spans="1:110" ht="33" customHeight="1" x14ac:dyDescent="0.25">
      <c r="A33" s="176"/>
      <c r="B33" s="176"/>
      <c r="C33" s="210" t="s">
        <v>43</v>
      </c>
      <c r="D33" s="210" t="s">
        <v>44</v>
      </c>
      <c r="E33" s="210" t="s">
        <v>45</v>
      </c>
      <c r="N33" s="176"/>
      <c r="O33" s="176"/>
      <c r="P33" s="176"/>
      <c r="Q33" s="176"/>
      <c r="R33" s="176"/>
      <c r="S33" s="176"/>
      <c r="T33" s="176"/>
      <c r="U33" s="176"/>
      <c r="V33" s="176"/>
      <c r="W33" s="176"/>
      <c r="X33" s="176"/>
      <c r="Y33" s="176"/>
      <c r="Z33" s="176"/>
      <c r="AA33" s="176"/>
      <c r="AB33" s="176"/>
      <c r="AC33" s="176"/>
      <c r="AD33" s="176"/>
      <c r="AE33" s="176"/>
      <c r="AF33" s="176"/>
      <c r="AG33" s="176"/>
      <c r="AH33" s="176"/>
      <c r="AI33" s="224"/>
      <c r="AJ33" s="176"/>
      <c r="AK33" s="176"/>
      <c r="AL33" s="176"/>
      <c r="AM33" s="176"/>
      <c r="AN33" s="176"/>
      <c r="AO33" s="176"/>
      <c r="AP33" s="224"/>
      <c r="AR33" s="176"/>
      <c r="AS33" s="176"/>
      <c r="AT33" s="176"/>
      <c r="AU33" s="176"/>
      <c r="AV33" s="176"/>
      <c r="AW33" s="176"/>
      <c r="AX33" s="224"/>
      <c r="AY33" s="224"/>
      <c r="AZ33" s="224"/>
      <c r="BA33" s="224"/>
      <c r="BB33" s="224"/>
      <c r="BC33" s="224"/>
      <c r="BD33" s="224"/>
      <c r="BE33" s="224"/>
      <c r="BF33" s="224"/>
      <c r="BG33" s="176"/>
      <c r="BH33" s="176"/>
      <c r="BI33" s="176"/>
      <c r="BJ33" s="224"/>
      <c r="BK33" s="224"/>
      <c r="BL33" s="224"/>
      <c r="BM33" s="224"/>
      <c r="BN33" s="224"/>
      <c r="BO33" s="224"/>
      <c r="BP33" s="224"/>
      <c r="BQ33" s="224"/>
      <c r="BR33" s="224"/>
      <c r="BS33" s="176"/>
      <c r="BT33" s="176"/>
      <c r="BU33" s="176"/>
      <c r="BV33" s="176"/>
      <c r="BW33" s="176"/>
    </row>
    <row r="34" spans="1:110" s="177" customFormat="1" ht="43.5" customHeight="1" x14ac:dyDescent="0.25">
      <c r="A34" s="176"/>
      <c r="B34" s="176"/>
      <c r="C34" s="250">
        <v>1</v>
      </c>
      <c r="D34" s="17" t="s">
        <v>823</v>
      </c>
      <c r="E34" s="250" t="s">
        <v>824</v>
      </c>
      <c r="F34" s="176"/>
      <c r="G34" s="176"/>
      <c r="H34" s="176"/>
      <c r="I34" s="176"/>
      <c r="J34" s="176"/>
      <c r="K34" s="224"/>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4"/>
      <c r="AJ34" s="176"/>
      <c r="AK34" s="176"/>
      <c r="AL34" s="176"/>
      <c r="AM34" s="176"/>
      <c r="AN34" s="176"/>
      <c r="AO34" s="176"/>
      <c r="AP34" s="224"/>
      <c r="AQ34" s="176"/>
      <c r="AR34" s="176"/>
      <c r="AS34" s="176"/>
      <c r="AT34" s="176"/>
      <c r="AU34" s="176"/>
      <c r="AV34" s="176"/>
      <c r="AW34" s="176"/>
      <c r="AX34" s="224"/>
      <c r="AY34" s="224"/>
      <c r="AZ34" s="224"/>
      <c r="BA34" s="224"/>
      <c r="BB34" s="224"/>
      <c r="BC34" s="224"/>
      <c r="BD34" s="224"/>
      <c r="BE34" s="224"/>
      <c r="BF34" s="224"/>
      <c r="BG34" s="176"/>
      <c r="BH34" s="176"/>
      <c r="BI34" s="176"/>
      <c r="BJ34" s="224"/>
      <c r="BK34" s="224"/>
      <c r="BL34" s="224"/>
      <c r="BM34" s="224"/>
      <c r="BN34" s="224"/>
      <c r="BO34" s="224"/>
      <c r="BP34" s="224"/>
      <c r="BQ34" s="224"/>
      <c r="BR34" s="224"/>
      <c r="BS34" s="176"/>
      <c r="BT34" s="176"/>
      <c r="BU34" s="176"/>
      <c r="BV34" s="176"/>
      <c r="BW34" s="176"/>
      <c r="BX34" s="165"/>
      <c r="BY34" s="165"/>
      <c r="BZ34" s="165"/>
      <c r="CA34" s="165"/>
      <c r="CB34" s="165"/>
      <c r="CC34" s="165"/>
      <c r="CD34" s="222"/>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s="177" customFormat="1" ht="39.75" customHeight="1" x14ac:dyDescent="0.25">
      <c r="A35" s="176"/>
      <c r="B35" s="176"/>
      <c r="C35" s="250">
        <v>2</v>
      </c>
      <c r="D35" s="17" t="s">
        <v>825</v>
      </c>
      <c r="E35" s="250" t="s">
        <v>826</v>
      </c>
      <c r="F35" s="176"/>
      <c r="G35" s="176"/>
      <c r="H35" s="176"/>
      <c r="I35" s="176"/>
      <c r="J35" s="176"/>
      <c r="K35" s="224"/>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224"/>
      <c r="AJ35" s="176"/>
      <c r="AK35" s="176"/>
      <c r="AL35" s="176"/>
      <c r="AM35" s="176"/>
      <c r="AN35" s="176"/>
      <c r="AO35" s="176"/>
      <c r="AP35" s="224"/>
      <c r="AQ35" s="176"/>
      <c r="AR35" s="176"/>
      <c r="AS35" s="176"/>
      <c r="AT35" s="176"/>
      <c r="AU35" s="176"/>
      <c r="AV35" s="176"/>
      <c r="AW35" s="176"/>
      <c r="AX35" s="224"/>
      <c r="AY35" s="224"/>
      <c r="AZ35" s="224"/>
      <c r="BA35" s="224"/>
      <c r="BB35" s="224"/>
      <c r="BC35" s="224"/>
      <c r="BD35" s="224"/>
      <c r="BE35" s="224"/>
      <c r="BF35" s="224"/>
      <c r="BG35" s="176"/>
      <c r="BH35" s="176"/>
      <c r="BI35" s="176"/>
      <c r="BJ35" s="224"/>
      <c r="BK35" s="224"/>
      <c r="BL35" s="224"/>
      <c r="BM35" s="224"/>
      <c r="BN35" s="224"/>
      <c r="BO35" s="224"/>
      <c r="BP35" s="224"/>
      <c r="BQ35" s="224"/>
      <c r="BR35" s="224"/>
      <c r="BS35" s="176"/>
      <c r="BT35" s="176"/>
      <c r="BU35" s="176"/>
      <c r="BV35" s="176"/>
      <c r="BW35" s="176"/>
      <c r="BX35" s="165"/>
      <c r="BY35" s="165"/>
      <c r="BZ35" s="165"/>
      <c r="CA35" s="165"/>
      <c r="CB35" s="165"/>
      <c r="CC35" s="165"/>
      <c r="CD35" s="222"/>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row>
    <row r="36" spans="1:110" s="177" customFormat="1" ht="116.25" customHeight="1" x14ac:dyDescent="0.25">
      <c r="A36" s="176"/>
      <c r="B36" s="176"/>
      <c r="C36" s="211">
        <v>3</v>
      </c>
      <c r="D36" s="212" t="s">
        <v>827</v>
      </c>
      <c r="E36" s="211" t="s">
        <v>828</v>
      </c>
      <c r="F36" s="176"/>
      <c r="G36" s="176"/>
      <c r="H36" s="176"/>
      <c r="I36" s="176"/>
      <c r="J36" s="176"/>
      <c r="K36" s="224"/>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224"/>
      <c r="AJ36" s="176"/>
      <c r="AK36" s="176"/>
      <c r="AL36" s="176"/>
      <c r="AM36" s="176"/>
      <c r="AN36" s="176"/>
      <c r="AO36" s="176"/>
      <c r="AP36" s="224"/>
      <c r="AQ36" s="176"/>
      <c r="AR36" s="176"/>
      <c r="AS36" s="176"/>
      <c r="AT36" s="176"/>
      <c r="AU36" s="176"/>
      <c r="AV36" s="176"/>
      <c r="AW36" s="176"/>
      <c r="AX36" s="224"/>
      <c r="AY36" s="224"/>
      <c r="AZ36" s="224"/>
      <c r="BA36" s="224"/>
      <c r="BB36" s="224"/>
      <c r="BC36" s="224"/>
      <c r="BD36" s="224"/>
      <c r="BE36" s="224"/>
      <c r="BF36" s="224"/>
      <c r="BG36" s="176"/>
      <c r="BH36" s="176"/>
      <c r="BI36" s="176"/>
      <c r="BJ36" s="224"/>
      <c r="BK36" s="224"/>
      <c r="BL36" s="224"/>
      <c r="BM36" s="224"/>
      <c r="BN36" s="224"/>
      <c r="BO36" s="224"/>
      <c r="BP36" s="224"/>
      <c r="BQ36" s="224"/>
      <c r="BR36" s="224"/>
      <c r="BS36" s="176"/>
      <c r="BT36" s="176"/>
      <c r="BU36" s="176"/>
      <c r="BV36" s="176"/>
      <c r="BW36" s="176"/>
      <c r="BX36" s="165"/>
      <c r="BY36" s="165"/>
      <c r="BZ36" s="165"/>
      <c r="CA36" s="165"/>
      <c r="CB36" s="165"/>
      <c r="CC36" s="165"/>
      <c r="CD36" s="222"/>
      <c r="CE36" s="165"/>
      <c r="CF36" s="165"/>
      <c r="CG36" s="165"/>
      <c r="CH36" s="165"/>
      <c r="CI36" s="165"/>
      <c r="CJ36" s="165"/>
      <c r="CK36" s="165"/>
      <c r="CL36" s="165"/>
      <c r="CM36" s="165"/>
      <c r="CN36" s="165"/>
      <c r="CO36" s="165"/>
      <c r="CP36" s="165"/>
      <c r="CQ36" s="165"/>
      <c r="CR36" s="165"/>
      <c r="CS36" s="165"/>
      <c r="CT36" s="165"/>
      <c r="CU36" s="165"/>
      <c r="CV36" s="165"/>
      <c r="CW36" s="165"/>
      <c r="CX36" s="165"/>
      <c r="CY36" s="165"/>
      <c r="CZ36" s="165"/>
      <c r="DA36" s="165"/>
      <c r="DB36" s="165"/>
      <c r="DC36" s="165"/>
      <c r="DD36" s="165"/>
      <c r="DE36" s="165"/>
      <c r="DF36" s="165"/>
    </row>
    <row r="37" spans="1:110" s="177" customFormat="1" ht="28.5" customHeight="1" x14ac:dyDescent="0.25">
      <c r="A37" s="176"/>
      <c r="B37" s="176"/>
      <c r="C37" s="211">
        <v>4</v>
      </c>
      <c r="D37" s="212" t="s">
        <v>829</v>
      </c>
      <c r="E37" s="211" t="s">
        <v>830</v>
      </c>
      <c r="F37" s="176"/>
      <c r="G37" s="176"/>
      <c r="H37" s="176"/>
      <c r="I37" s="176"/>
      <c r="J37" s="176"/>
      <c r="K37" s="224"/>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224"/>
      <c r="AJ37" s="176"/>
      <c r="AK37" s="176"/>
      <c r="AL37" s="176"/>
      <c r="AM37" s="176"/>
      <c r="AN37" s="176"/>
      <c r="AO37" s="176"/>
      <c r="AP37" s="224"/>
      <c r="AQ37" s="176"/>
      <c r="AR37" s="176"/>
      <c r="AS37" s="176"/>
      <c r="AT37" s="176"/>
      <c r="AU37" s="176"/>
      <c r="AV37" s="176"/>
      <c r="AW37" s="176"/>
      <c r="AX37" s="224"/>
      <c r="AY37" s="224"/>
      <c r="AZ37" s="224"/>
      <c r="BA37" s="224"/>
      <c r="BB37" s="224"/>
      <c r="BC37" s="224"/>
      <c r="BD37" s="224"/>
      <c r="BE37" s="224"/>
      <c r="BF37" s="224"/>
      <c r="BG37" s="176"/>
      <c r="BH37" s="176"/>
      <c r="BI37" s="176"/>
      <c r="BJ37" s="224"/>
      <c r="BK37" s="224"/>
      <c r="BL37" s="224"/>
      <c r="BM37" s="224"/>
      <c r="BN37" s="224"/>
      <c r="BO37" s="224"/>
      <c r="BP37" s="224"/>
      <c r="BQ37" s="224"/>
      <c r="BR37" s="224"/>
      <c r="BS37" s="176"/>
      <c r="BT37" s="176"/>
      <c r="BU37" s="176"/>
      <c r="BV37" s="176"/>
      <c r="BW37" s="176"/>
      <c r="BX37" s="165"/>
      <c r="BY37" s="165"/>
      <c r="BZ37" s="165"/>
      <c r="CA37" s="165"/>
      <c r="CB37" s="165"/>
      <c r="CC37" s="165"/>
      <c r="CD37" s="222"/>
      <c r="CE37" s="165"/>
      <c r="CF37" s="165"/>
      <c r="CG37" s="165"/>
      <c r="CH37" s="165"/>
      <c r="CI37" s="165"/>
      <c r="CJ37" s="165"/>
      <c r="CK37" s="165"/>
      <c r="CL37" s="165"/>
      <c r="CM37" s="165"/>
      <c r="CN37" s="165"/>
      <c r="CO37" s="165"/>
      <c r="CP37" s="165"/>
      <c r="CQ37" s="165"/>
      <c r="CR37" s="165"/>
      <c r="CS37" s="165"/>
      <c r="CT37" s="165"/>
      <c r="CU37" s="165"/>
      <c r="CV37" s="165"/>
      <c r="CW37" s="165"/>
      <c r="CX37" s="165"/>
      <c r="CY37" s="165"/>
      <c r="CZ37" s="165"/>
      <c r="DA37" s="165"/>
      <c r="DB37" s="165"/>
      <c r="DC37" s="165"/>
      <c r="DD37" s="165"/>
      <c r="DE37" s="165"/>
      <c r="DF37" s="165"/>
    </row>
    <row r="38" spans="1:110" ht="45.75" customHeight="1" x14ac:dyDescent="0.25">
      <c r="A38" s="176"/>
      <c r="B38" s="176"/>
      <c r="C38" s="211">
        <v>5</v>
      </c>
      <c r="D38" s="212" t="s">
        <v>831</v>
      </c>
      <c r="E38" s="211" t="s">
        <v>832</v>
      </c>
      <c r="N38" s="176"/>
      <c r="O38" s="176"/>
      <c r="P38" s="176"/>
      <c r="Q38" s="176"/>
      <c r="R38" s="176"/>
      <c r="S38" s="176"/>
      <c r="T38" s="176"/>
      <c r="U38" s="176"/>
      <c r="V38" s="176"/>
      <c r="W38" s="176"/>
      <c r="X38" s="176"/>
      <c r="Y38" s="176"/>
      <c r="Z38" s="176"/>
      <c r="AA38" s="176"/>
      <c r="AB38" s="176"/>
      <c r="AC38" s="176"/>
      <c r="AD38" s="176"/>
      <c r="AE38" s="176"/>
      <c r="AF38" s="176"/>
      <c r="AG38" s="176"/>
      <c r="AH38" s="176"/>
      <c r="AI38" s="224"/>
      <c r="AJ38" s="176"/>
      <c r="AK38" s="176"/>
      <c r="AL38" s="176"/>
      <c r="AM38" s="176"/>
      <c r="AN38" s="176"/>
      <c r="AO38" s="176"/>
      <c r="AP38" s="224"/>
      <c r="AR38" s="176"/>
      <c r="AS38" s="176"/>
      <c r="AT38" s="176"/>
      <c r="AU38" s="176"/>
      <c r="AV38" s="176"/>
      <c r="AW38" s="176"/>
      <c r="AX38" s="224"/>
      <c r="AY38" s="224"/>
      <c r="AZ38" s="224"/>
      <c r="BA38" s="224"/>
      <c r="BB38" s="224"/>
      <c r="BC38" s="224"/>
      <c r="BD38" s="224"/>
      <c r="BE38" s="224"/>
      <c r="BF38" s="224"/>
      <c r="BG38" s="176"/>
      <c r="BH38" s="176"/>
      <c r="BI38" s="176"/>
      <c r="BJ38" s="224"/>
      <c r="BK38" s="224"/>
      <c r="BL38" s="224"/>
      <c r="BM38" s="224"/>
      <c r="BN38" s="224"/>
      <c r="BO38" s="224"/>
      <c r="BP38" s="224"/>
      <c r="BQ38" s="224"/>
      <c r="BR38" s="224"/>
      <c r="BS38" s="176"/>
      <c r="BT38" s="176"/>
      <c r="BU38" s="176"/>
      <c r="BV38" s="176"/>
      <c r="BW38" s="176"/>
    </row>
    <row r="39" spans="1:110" ht="116.25" customHeight="1" x14ac:dyDescent="0.25">
      <c r="C39" s="213">
        <v>6</v>
      </c>
      <c r="D39" s="214" t="s">
        <v>833</v>
      </c>
      <c r="E39" s="213" t="s">
        <v>834</v>
      </c>
      <c r="N39" s="176"/>
      <c r="O39" s="176"/>
      <c r="P39" s="176"/>
      <c r="Q39" s="176"/>
      <c r="R39" s="176"/>
      <c r="S39" s="176"/>
      <c r="T39" s="176"/>
      <c r="U39" s="176"/>
      <c r="V39" s="176"/>
      <c r="W39" s="176"/>
      <c r="X39" s="176"/>
      <c r="Y39" s="176"/>
      <c r="Z39" s="176"/>
      <c r="AA39" s="176"/>
      <c r="AB39" s="176"/>
      <c r="AC39" s="176"/>
      <c r="AD39" s="176"/>
      <c r="AE39" s="176"/>
      <c r="AF39" s="176"/>
      <c r="AG39" s="176"/>
      <c r="AH39" s="176"/>
      <c r="AI39" s="224"/>
      <c r="AJ39" s="176"/>
      <c r="AK39" s="176"/>
      <c r="AL39" s="176"/>
      <c r="AM39" s="176"/>
      <c r="AN39" s="176"/>
      <c r="AO39" s="176"/>
      <c r="AP39" s="224"/>
      <c r="AR39" s="176"/>
      <c r="AS39" s="176"/>
      <c r="AT39" s="176"/>
      <c r="AU39" s="176"/>
      <c r="AV39" s="176"/>
      <c r="AW39" s="176"/>
      <c r="AX39" s="224"/>
      <c r="AY39" s="224"/>
      <c r="AZ39" s="224"/>
      <c r="BA39" s="224"/>
      <c r="BB39" s="224"/>
      <c r="BC39" s="224"/>
      <c r="BD39" s="224"/>
      <c r="BE39" s="224"/>
      <c r="BF39" s="224"/>
      <c r="BG39" s="176"/>
      <c r="BH39" s="176"/>
      <c r="BI39" s="176"/>
      <c r="BJ39" s="224"/>
      <c r="BK39" s="224"/>
      <c r="BL39" s="224"/>
      <c r="BM39" s="224"/>
      <c r="BN39" s="224"/>
      <c r="BO39" s="224"/>
      <c r="BP39" s="224"/>
      <c r="BQ39" s="224"/>
      <c r="BR39" s="224"/>
      <c r="BS39" s="176"/>
      <c r="BT39" s="176"/>
      <c r="BU39" s="176"/>
      <c r="BV39" s="176"/>
      <c r="BW39" s="176"/>
    </row>
    <row r="40" spans="1:110" ht="255" x14ac:dyDescent="0.25">
      <c r="C40" s="216">
        <v>7</v>
      </c>
      <c r="D40" s="251" t="s">
        <v>835</v>
      </c>
      <c r="E40" s="226">
        <v>44074</v>
      </c>
    </row>
  </sheetData>
  <mergeCells count="202">
    <mergeCell ref="E5:AL7"/>
    <mergeCell ref="AM5:AT7"/>
    <mergeCell ref="A18:A21"/>
    <mergeCell ref="B18:B21"/>
    <mergeCell ref="K18:K21"/>
    <mergeCell ref="C18:C21"/>
    <mergeCell ref="D18:D21"/>
    <mergeCell ref="E18:E21"/>
    <mergeCell ref="F18:F21"/>
    <mergeCell ref="G18:G21"/>
    <mergeCell ref="H18:H21"/>
    <mergeCell ref="L14:L17"/>
    <mergeCell ref="M14:M17"/>
    <mergeCell ref="AE18:AE21"/>
    <mergeCell ref="AF18:AF21"/>
    <mergeCell ref="AG18:AG21"/>
    <mergeCell ref="AH18:AH21"/>
    <mergeCell ref="N18:N21"/>
    <mergeCell ref="I18:I21"/>
    <mergeCell ref="J18:J21"/>
    <mergeCell ref="L18:L21"/>
    <mergeCell ref="M18:M21"/>
    <mergeCell ref="AF14:AF17"/>
    <mergeCell ref="AJ18:AJ21"/>
    <mergeCell ref="O18:O21"/>
    <mergeCell ref="P18:P21"/>
    <mergeCell ref="P14:P17"/>
    <mergeCell ref="AK18:AK21"/>
    <mergeCell ref="AL18:AL21"/>
    <mergeCell ref="CF18:CF21"/>
    <mergeCell ref="CG18:CG21"/>
    <mergeCell ref="CM18:CM21"/>
    <mergeCell ref="AM18:AM21"/>
    <mergeCell ref="CL18:CL21"/>
    <mergeCell ref="CK14:CK17"/>
    <mergeCell ref="CK18:CK21"/>
    <mergeCell ref="CF14:CF17"/>
    <mergeCell ref="CG14:CG17"/>
    <mergeCell ref="AH14:AH17"/>
    <mergeCell ref="O14:O17"/>
    <mergeCell ref="AE14:AE17"/>
    <mergeCell ref="CM14:CM17"/>
    <mergeCell ref="CL14:CL17"/>
    <mergeCell ref="AG14:AG17"/>
    <mergeCell ref="AI14:AI17"/>
    <mergeCell ref="AI18:AI21"/>
    <mergeCell ref="A14:A17"/>
    <mergeCell ref="B14:B17"/>
    <mergeCell ref="K14:K17"/>
    <mergeCell ref="C14:C17"/>
    <mergeCell ref="D14:D17"/>
    <mergeCell ref="E14:E17"/>
    <mergeCell ref="F14:F17"/>
    <mergeCell ref="G14:G17"/>
    <mergeCell ref="H14:H17"/>
    <mergeCell ref="I14:I17"/>
    <mergeCell ref="J14:J17"/>
    <mergeCell ref="CN14:CN17"/>
    <mergeCell ref="AJ14:AJ17"/>
    <mergeCell ref="AK14:AK17"/>
    <mergeCell ref="AL14:AL17"/>
    <mergeCell ref="AM14:AM17"/>
    <mergeCell ref="CM10:CM13"/>
    <mergeCell ref="CN10:CN13"/>
    <mergeCell ref="CF10:CF13"/>
    <mergeCell ref="CG10:CG13"/>
    <mergeCell ref="CK10:CK13"/>
    <mergeCell ref="CL10:CL13"/>
    <mergeCell ref="AH8:AH9"/>
    <mergeCell ref="AJ8:AL8"/>
    <mergeCell ref="AM8:AM9"/>
    <mergeCell ref="AR8:AR9"/>
    <mergeCell ref="AS8:AS9"/>
    <mergeCell ref="AT8:AT9"/>
    <mergeCell ref="AH10:AH13"/>
    <mergeCell ref="AJ10:AJ13"/>
    <mergeCell ref="AK10:AK13"/>
    <mergeCell ref="AL10:AL13"/>
    <mergeCell ref="AM10:AM13"/>
    <mergeCell ref="AN8:AN9"/>
    <mergeCell ref="AO8:AO9"/>
    <mergeCell ref="AQ8:AQ9"/>
    <mergeCell ref="AI10:AI13"/>
    <mergeCell ref="A10:A13"/>
    <mergeCell ref="B10:B13"/>
    <mergeCell ref="C10:C13"/>
    <mergeCell ref="D10:D13"/>
    <mergeCell ref="E10:E13"/>
    <mergeCell ref="L10:L13"/>
    <mergeCell ref="K8:K9"/>
    <mergeCell ref="K10:K13"/>
    <mergeCell ref="M10:M13"/>
    <mergeCell ref="J10:J13"/>
    <mergeCell ref="F8:F9"/>
    <mergeCell ref="F10:F13"/>
    <mergeCell ref="G8:G9"/>
    <mergeCell ref="G10:G13"/>
    <mergeCell ref="H8:H9"/>
    <mergeCell ref="H10:H13"/>
    <mergeCell ref="I8:I9"/>
    <mergeCell ref="I10:I13"/>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3"/>
    <mergeCell ref="Z8:Z9"/>
    <mergeCell ref="N14:N17"/>
    <mergeCell ref="N10:N13"/>
    <mergeCell ref="O10:O13"/>
    <mergeCell ref="P10:P13"/>
    <mergeCell ref="AA8:AA9"/>
    <mergeCell ref="AB8:AB9"/>
    <mergeCell ref="AF10:AF13"/>
    <mergeCell ref="AF8:AF9"/>
    <mergeCell ref="AG8:AG9"/>
    <mergeCell ref="AE10:AE13"/>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N14:N16 N18 AJ14 AJ18</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O14:O16 O18 AK14 AK18</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CF14:CG16 CF18:CG20 CK14:CN14 CK18 CM18</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AL14 AL18</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P14:P16 P18</xm:sqref>
        </x14:conditionalFormatting>
        <x14:conditionalFormatting xmlns:xm="http://schemas.microsoft.com/office/excel/2006/main">
          <x14:cfRule type="cellIs" priority="1" operator="equal" id="{481C840A-3BEE-4938-9142-85AAB23D93F3}">
            <xm:f>'DATOS '!$A$19</xm:f>
            <x14:dxf>
              <fill>
                <patternFill>
                  <bgColor rgb="FF92D050"/>
                </patternFill>
              </fill>
            </x14:dxf>
          </x14:cfRule>
          <x14:cfRule type="cellIs" priority="2" operator="equal" id="{D525F95F-DA3F-4F55-A08E-7E504FB25FC7}">
            <xm:f>'DATOS '!$A$18</xm:f>
            <x14:dxf>
              <fill>
                <patternFill>
                  <bgColor rgb="FFFFFF00"/>
                </patternFill>
              </fill>
            </x14:dxf>
          </x14:cfRule>
          <x14:cfRule type="cellIs" priority="3" operator="equal" id="{520967CE-62B6-4EB7-A5D3-979E676C39D8}">
            <xm:f>'DATOS '!$A$17</xm:f>
            <x14:dxf>
              <fill>
                <patternFill>
                  <bgColor rgb="FFFFC000"/>
                </patternFill>
              </fill>
            </x14:dxf>
          </x14:cfRule>
          <x14:cfRule type="cellIs" priority="4" operator="equal" id="{9536BE60-4D91-432D-926D-3046673CC153}">
            <xm:f>'DATOS '!$A$16</xm:f>
            <x14:dxf>
              <fill>
                <patternFill>
                  <bgColor rgb="FFFF0000"/>
                </patternFill>
              </fill>
            </x14:dxf>
          </x14:cfRule>
          <xm:sqref>AI10 AI14 AI18</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AM18 AM22:AM30 AM10:AM16</xm:sqref>
        </x14:dataValidation>
        <x14:dataValidation type="list" allowBlank="1" showInputMessage="1" showErrorMessage="1">
          <x14:formula1>
            <xm:f>Validacion!$J$1:$J$4</xm:f>
          </x14:formula1>
          <xm:sqref>AG22:AH30 AG10:AH16 AG18:AH18</xm:sqref>
        </x14:dataValidation>
        <x14:dataValidation type="list" allowBlank="1" showInputMessage="1" showErrorMessage="1">
          <x14:formula1>
            <xm:f>'DATOS '!$A$9:$A$13</xm:f>
          </x14:formula1>
          <xm:sqref>O22:O30 O10:O18</xm:sqref>
        </x14:dataValidation>
        <x14:dataValidation type="list" allowBlank="1" showInputMessage="1" showErrorMessage="1">
          <x14:formula1>
            <xm:f>Datos!$B$3:$B$9</xm:f>
          </x14:formula1>
          <xm:sqref>A22:A30</xm:sqref>
        </x14:dataValidation>
        <x14:dataValidation type="list" allowBlank="1" showInputMessage="1" showErrorMessage="1">
          <x14:formula1>
            <xm:f>'DATOS '!$A$2:$A$6</xm:f>
          </x14:formula1>
          <xm:sqref>N22:N30 N10:N18</xm:sqref>
        </x14:dataValidation>
        <x14:dataValidation type="list" allowBlank="1" showInputMessage="1" showErrorMessage="1">
          <x14:formula1>
            <xm:f>Datos!$B$13:$B$16</xm:f>
          </x14:formula1>
          <xm:sqref>B10:B30</xm:sqref>
        </x14:dataValidation>
        <x14:dataValidation type="list" allowBlank="1" showInputMessage="1" showErrorMessage="1">
          <x14:formula1>
            <xm:f>Datos!$B$19:$B$27</xm:f>
          </x14:formula1>
          <xm:sqref>K10:K30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AJ10:AJ30</xm:sqref>
        </x14:dataValidation>
        <x14:dataValidation type="list" allowBlank="1" showInputMessage="1" showErrorMessage="1">
          <x14:formula1>
            <xm:f>Validacion!$I$23:$I$27</xm:f>
          </x14:formula1>
          <xm:sqref>AK10:AK30</xm:sqref>
        </x14:dataValidation>
        <x14:dataValidation type="list" allowBlank="1" showInputMessage="1" showErrorMessage="1">
          <x14:formula1>
            <xm:f>Datos!$G$3:$G$8</xm:f>
          </x14:formula1>
          <xm:sqref>AI10:AI21</xm:sqref>
        </x14:dataValidation>
        <x14:dataValidation type="list" allowBlank="1" showInputMessage="1" showErrorMessage="1">
          <x14:formula1>
            <xm:f>Datos!$J$3:$J$6</xm:f>
          </x14:formula1>
          <xm:sqref>AX10:AX23 BV10:BV23 BJ10:BJ23</xm:sqref>
        </x14:dataValidation>
        <x14:dataValidation type="list" allowBlank="1" showInputMessage="1" showErrorMessage="1">
          <x14:formula1>
            <xm:f>Datos!$K$3:$K$4</xm:f>
          </x14:formula1>
          <xm:sqref>AZ10:AZ22 BX10:BX22 BL10:BL22</xm:sqref>
        </x14:dataValidation>
        <x14:dataValidation type="list" allowBlank="1" showInputMessage="1" showErrorMessage="1">
          <x14:formula1>
            <xm:f>Datos!$L$3:$L$4</xm:f>
          </x14:formula1>
          <xm:sqref>BA10:BA22 BY10:BY22 BM10:BM22</xm:sqref>
        </x14:dataValidation>
        <x14:dataValidation type="list" allowBlank="1" showInputMessage="1" showErrorMessage="1">
          <x14:formula1>
            <xm:f>Datos!$M$3:$M$4</xm:f>
          </x14:formula1>
          <xm:sqref>CB10:CB26 BD10:BD26 BP10:BP26</xm:sqref>
        </x14:dataValidation>
        <x14:dataValidation type="list" allowBlank="1" showInputMessage="1" showErrorMessage="1">
          <x14:formula1>
            <xm:f>Datos!$D$3:$D$29</xm:f>
          </x14:formula1>
          <xm:sqref>C10:C30</xm:sqref>
        </x14:dataValidation>
        <x14:dataValidation type="list" allowBlank="1" showInputMessage="1" showErrorMessage="1">
          <x14:formula1>
            <xm:f>Datos!$B$3:$B$10</xm:f>
          </x14:formula1>
          <xm:sqref>A10:A21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456"/>
      <c r="B1" s="459" t="s">
        <v>228</v>
      </c>
      <c r="C1" s="460"/>
      <c r="D1" s="460"/>
      <c r="E1" s="460"/>
      <c r="F1" s="460"/>
      <c r="G1" s="460"/>
      <c r="H1" s="460"/>
      <c r="I1" s="460"/>
      <c r="J1" s="460"/>
      <c r="K1" s="460"/>
      <c r="L1" s="460"/>
      <c r="M1" s="460"/>
      <c r="N1" s="460"/>
      <c r="O1" s="460"/>
      <c r="P1" s="460"/>
      <c r="Q1" s="460"/>
      <c r="R1" s="460"/>
      <c r="S1" s="460" t="s">
        <v>228</v>
      </c>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57"/>
      <c r="B2" s="461"/>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c r="AL2" s="462"/>
      <c r="AM2" s="462"/>
      <c r="AN2" s="462"/>
      <c r="AO2" s="462"/>
      <c r="AP2" s="462"/>
      <c r="AQ2" s="462"/>
      <c r="AR2" s="46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58"/>
      <c r="B3" s="463"/>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68"/>
      <c r="DT3" s="468"/>
      <c r="DU3" s="469"/>
      <c r="DV3" s="469"/>
      <c r="DW3" s="469"/>
      <c r="DX3" s="469"/>
      <c r="DY3" s="469"/>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68"/>
      <c r="DT4" s="468"/>
      <c r="DU4" s="470"/>
      <c r="DV4" s="470"/>
      <c r="DW4" s="470"/>
      <c r="DX4" s="470"/>
      <c r="DY4" s="470"/>
    </row>
    <row r="5" spans="1:129" ht="28.5" customHeight="1" x14ac:dyDescent="0.25">
      <c r="A5" s="558" t="s">
        <v>40</v>
      </c>
      <c r="B5" s="558"/>
      <c r="C5" s="558"/>
      <c r="D5" s="558"/>
      <c r="E5" s="558"/>
      <c r="F5" s="478" t="s">
        <v>41</v>
      </c>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9" t="s">
        <v>51</v>
      </c>
      <c r="AM5" s="479"/>
      <c r="AN5" s="479"/>
      <c r="AO5" s="479"/>
      <c r="AP5" s="479"/>
      <c r="AQ5" s="479"/>
      <c r="AR5" s="47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74" t="s">
        <v>231</v>
      </c>
      <c r="CD5" s="475"/>
      <c r="CE5" s="475"/>
      <c r="CF5" s="475"/>
      <c r="CG5" s="475"/>
      <c r="CH5" s="475"/>
      <c r="CI5" s="475"/>
      <c r="CJ5" s="475"/>
      <c r="CK5" s="476"/>
      <c r="DS5" s="468"/>
      <c r="DT5" s="468"/>
      <c r="DU5" s="65" t="s">
        <v>15</v>
      </c>
      <c r="DV5" s="65" t="s">
        <v>150</v>
      </c>
      <c r="DW5" s="65" t="s">
        <v>150</v>
      </c>
      <c r="DX5" s="65">
        <v>1</v>
      </c>
      <c r="DY5" s="65">
        <v>1</v>
      </c>
    </row>
    <row r="6" spans="1:129" ht="34.5" customHeight="1" x14ac:dyDescent="0.25">
      <c r="A6" s="558"/>
      <c r="B6" s="558"/>
      <c r="C6" s="558"/>
      <c r="D6" s="558"/>
      <c r="E6" s="55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9"/>
      <c r="AM6" s="479"/>
      <c r="AN6" s="479"/>
      <c r="AO6" s="479"/>
      <c r="AP6" s="479"/>
      <c r="AQ6" s="479"/>
      <c r="AR6" s="479"/>
      <c r="AS6" s="473" t="s">
        <v>189</v>
      </c>
      <c r="AT6" s="480"/>
      <c r="AU6" s="480"/>
      <c r="AV6" s="480"/>
      <c r="AW6" s="480"/>
      <c r="AX6" s="480"/>
      <c r="AY6" s="480"/>
      <c r="AZ6" s="480"/>
      <c r="BA6" s="480"/>
      <c r="BB6" s="471" t="s">
        <v>192</v>
      </c>
      <c r="BC6" s="472"/>
      <c r="BD6" s="472"/>
      <c r="BE6" s="472"/>
      <c r="BF6" s="472"/>
      <c r="BG6" s="472"/>
      <c r="BH6" s="472"/>
      <c r="BI6" s="472"/>
      <c r="BJ6" s="473"/>
      <c r="BK6" s="471" t="s">
        <v>191</v>
      </c>
      <c r="BL6" s="472"/>
      <c r="BM6" s="472"/>
      <c r="BN6" s="472"/>
      <c r="BO6" s="472"/>
      <c r="BP6" s="472"/>
      <c r="BQ6" s="472"/>
      <c r="BR6" s="472"/>
      <c r="BS6" s="473"/>
      <c r="BT6" s="471" t="s">
        <v>190</v>
      </c>
      <c r="BU6" s="472"/>
      <c r="BV6" s="472"/>
      <c r="BW6" s="472"/>
      <c r="BX6" s="472"/>
      <c r="BY6" s="472"/>
      <c r="BZ6" s="472"/>
      <c r="CA6" s="472"/>
      <c r="CB6" s="473"/>
      <c r="CC6" s="474" t="s">
        <v>232</v>
      </c>
      <c r="CD6" s="475"/>
      <c r="CE6" s="475"/>
      <c r="CF6" s="475"/>
      <c r="CG6" s="475"/>
      <c r="CH6" s="475"/>
      <c r="CI6" s="475"/>
      <c r="CJ6" s="475"/>
      <c r="CK6" s="476"/>
      <c r="DS6" s="468"/>
      <c r="DT6" s="468"/>
      <c r="DU6" s="65" t="s">
        <v>15</v>
      </c>
      <c r="DV6" s="65" t="s">
        <v>152</v>
      </c>
      <c r="DW6" s="65" t="s">
        <v>150</v>
      </c>
      <c r="DX6" s="65">
        <v>0</v>
      </c>
      <c r="DY6" s="65">
        <v>1</v>
      </c>
    </row>
    <row r="7" spans="1:129" ht="34.5" customHeight="1" x14ac:dyDescent="0.25">
      <c r="A7" s="157"/>
      <c r="B7" s="157"/>
      <c r="C7" s="157"/>
      <c r="D7" s="157"/>
      <c r="E7" s="157"/>
      <c r="F7" s="158"/>
      <c r="G7" s="557" t="s">
        <v>255</v>
      </c>
      <c r="H7" s="557"/>
      <c r="I7" s="557"/>
      <c r="J7" s="557"/>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68"/>
      <c r="DT7" s="468"/>
      <c r="DU7" s="65"/>
      <c r="DV7" s="65"/>
      <c r="DW7" s="65"/>
      <c r="DX7" s="65"/>
      <c r="DY7" s="65"/>
    </row>
    <row r="8" spans="1:129" ht="33.75" customHeight="1" x14ac:dyDescent="0.25">
      <c r="A8" s="477" t="s">
        <v>0</v>
      </c>
      <c r="B8" s="477" t="s">
        <v>1</v>
      </c>
      <c r="C8" s="477" t="s">
        <v>557</v>
      </c>
      <c r="D8" s="477" t="s">
        <v>2</v>
      </c>
      <c r="E8" s="477" t="s">
        <v>39</v>
      </c>
      <c r="F8" s="477" t="s">
        <v>273</v>
      </c>
      <c r="G8" s="477" t="s">
        <v>251</v>
      </c>
      <c r="H8" s="477" t="s">
        <v>252</v>
      </c>
      <c r="I8" s="477" t="s">
        <v>253</v>
      </c>
      <c r="J8" s="477" t="s">
        <v>254</v>
      </c>
      <c r="K8" s="477" t="s">
        <v>249</v>
      </c>
      <c r="L8" s="477" t="s">
        <v>46</v>
      </c>
      <c r="M8" s="477" t="s">
        <v>47</v>
      </c>
      <c r="N8" s="477" t="s">
        <v>35</v>
      </c>
      <c r="O8" s="477"/>
      <c r="P8" s="477"/>
      <c r="Q8" s="477" t="s">
        <v>170</v>
      </c>
      <c r="R8" s="477" t="s">
        <v>157</v>
      </c>
      <c r="S8" s="477" t="s">
        <v>176</v>
      </c>
      <c r="T8" s="477" t="s">
        <v>177</v>
      </c>
      <c r="U8" s="477" t="s">
        <v>178</v>
      </c>
      <c r="V8" s="477" t="s">
        <v>179</v>
      </c>
      <c r="W8" s="477" t="s">
        <v>180</v>
      </c>
      <c r="X8" s="477" t="s">
        <v>181</v>
      </c>
      <c r="Y8" s="477" t="s">
        <v>182</v>
      </c>
      <c r="Z8" s="477" t="s">
        <v>28</v>
      </c>
      <c r="AA8" s="477" t="s">
        <v>183</v>
      </c>
      <c r="AB8" s="477" t="s">
        <v>184</v>
      </c>
      <c r="AC8" s="88"/>
      <c r="AD8" s="477" t="s">
        <v>185</v>
      </c>
      <c r="AE8" s="88"/>
      <c r="AF8" s="477" t="s">
        <v>186</v>
      </c>
      <c r="AG8" s="477" t="s">
        <v>187</v>
      </c>
      <c r="AH8" s="477" t="s">
        <v>188</v>
      </c>
      <c r="AI8" s="477" t="s">
        <v>3</v>
      </c>
      <c r="AJ8" s="477"/>
      <c r="AK8" s="477"/>
      <c r="AL8" s="477" t="s">
        <v>48</v>
      </c>
      <c r="AM8" s="477" t="s">
        <v>159</v>
      </c>
      <c r="AN8" s="477" t="s">
        <v>160</v>
      </c>
      <c r="AO8" s="477" t="s">
        <v>161</v>
      </c>
      <c r="AP8" s="477" t="s">
        <v>36</v>
      </c>
      <c r="AQ8" s="477" t="s">
        <v>37</v>
      </c>
      <c r="AR8" s="477" t="s">
        <v>162</v>
      </c>
      <c r="AS8" s="484" t="s">
        <v>49</v>
      </c>
      <c r="AT8" s="485"/>
      <c r="AU8" s="481" t="s">
        <v>166</v>
      </c>
      <c r="AV8" s="482"/>
      <c r="AW8" s="482"/>
      <c r="AX8" s="483"/>
      <c r="AY8" s="481" t="s">
        <v>165</v>
      </c>
      <c r="AZ8" s="482"/>
      <c r="BA8" s="483"/>
      <c r="BB8" s="484" t="s">
        <v>49</v>
      </c>
      <c r="BC8" s="485"/>
      <c r="BD8" s="481" t="s">
        <v>166</v>
      </c>
      <c r="BE8" s="482"/>
      <c r="BF8" s="482"/>
      <c r="BG8" s="483"/>
      <c r="BH8" s="481" t="s">
        <v>165</v>
      </c>
      <c r="BI8" s="482"/>
      <c r="BJ8" s="483"/>
      <c r="BK8" s="484" t="s">
        <v>49</v>
      </c>
      <c r="BL8" s="485"/>
      <c r="BM8" s="481" t="s">
        <v>166</v>
      </c>
      <c r="BN8" s="482"/>
      <c r="BO8" s="482"/>
      <c r="BP8" s="483"/>
      <c r="BQ8" s="481" t="s">
        <v>165</v>
      </c>
      <c r="BR8" s="482"/>
      <c r="BS8" s="483"/>
      <c r="BT8" s="484" t="s">
        <v>49</v>
      </c>
      <c r="BU8" s="485"/>
      <c r="BV8" s="481" t="s">
        <v>166</v>
      </c>
      <c r="BW8" s="482"/>
      <c r="BX8" s="482"/>
      <c r="BY8" s="483"/>
      <c r="BZ8" s="481" t="s">
        <v>165</v>
      </c>
      <c r="CA8" s="482"/>
      <c r="CB8" s="483"/>
      <c r="CC8" s="477" t="s">
        <v>234</v>
      </c>
      <c r="CD8" s="486" t="s">
        <v>230</v>
      </c>
      <c r="CE8" s="477" t="s">
        <v>233</v>
      </c>
      <c r="CF8" s="477" t="s">
        <v>235</v>
      </c>
      <c r="CG8" s="486" t="s">
        <v>230</v>
      </c>
      <c r="CH8" s="477" t="s">
        <v>233</v>
      </c>
      <c r="CI8" s="477" t="s">
        <v>236</v>
      </c>
      <c r="CJ8" s="486" t="s">
        <v>230</v>
      </c>
      <c r="CK8" s="477" t="s">
        <v>233</v>
      </c>
      <c r="DE8" s="488" t="s">
        <v>154</v>
      </c>
      <c r="DF8" s="488"/>
      <c r="DG8" s="488"/>
      <c r="DS8" s="468"/>
      <c r="DT8" s="468"/>
      <c r="DU8" s="65" t="s">
        <v>15</v>
      </c>
      <c r="DV8" s="65" t="s">
        <v>150</v>
      </c>
      <c r="DW8" s="65" t="s">
        <v>152</v>
      </c>
      <c r="DX8" s="65">
        <v>1</v>
      </c>
      <c r="DY8" s="65">
        <v>0</v>
      </c>
    </row>
    <row r="9" spans="1:129" ht="33.75" customHeight="1" x14ac:dyDescent="0.25">
      <c r="A9" s="477"/>
      <c r="B9" s="477"/>
      <c r="C9" s="477"/>
      <c r="D9" s="477"/>
      <c r="E9" s="477"/>
      <c r="F9" s="477"/>
      <c r="G9" s="477"/>
      <c r="H9" s="477"/>
      <c r="I9" s="477"/>
      <c r="J9" s="477"/>
      <c r="K9" s="477"/>
      <c r="L9" s="477"/>
      <c r="M9" s="477"/>
      <c r="N9" s="88" t="s">
        <v>4</v>
      </c>
      <c r="O9" s="88" t="s">
        <v>5</v>
      </c>
      <c r="P9" s="88" t="s">
        <v>6</v>
      </c>
      <c r="Q9" s="477"/>
      <c r="R9" s="477"/>
      <c r="S9" s="477"/>
      <c r="T9" s="477" t="s">
        <v>171</v>
      </c>
      <c r="U9" s="477" t="s">
        <v>56</v>
      </c>
      <c r="V9" s="477" t="s">
        <v>172</v>
      </c>
      <c r="W9" s="477" t="s">
        <v>173</v>
      </c>
      <c r="X9" s="477" t="s">
        <v>174</v>
      </c>
      <c r="Y9" s="477" t="s">
        <v>175</v>
      </c>
      <c r="Z9" s="477"/>
      <c r="AA9" s="477"/>
      <c r="AB9" s="477"/>
      <c r="AC9" s="88"/>
      <c r="AD9" s="477"/>
      <c r="AE9" s="88"/>
      <c r="AF9" s="477"/>
      <c r="AG9" s="477"/>
      <c r="AH9" s="477"/>
      <c r="AI9" s="88" t="s">
        <v>4</v>
      </c>
      <c r="AJ9" s="88" t="s">
        <v>5</v>
      </c>
      <c r="AK9" s="88" t="s">
        <v>6</v>
      </c>
      <c r="AL9" s="477"/>
      <c r="AM9" s="477"/>
      <c r="AN9" s="477"/>
      <c r="AO9" s="477"/>
      <c r="AP9" s="477"/>
      <c r="AQ9" s="477"/>
      <c r="AR9" s="47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77"/>
      <c r="CD9" s="487"/>
      <c r="CE9" s="477"/>
      <c r="CF9" s="477"/>
      <c r="CG9" s="487"/>
      <c r="CH9" s="477"/>
      <c r="CI9" s="477"/>
      <c r="CJ9" s="487"/>
      <c r="CK9" s="477"/>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89" t="s">
        <v>53</v>
      </c>
      <c r="B10" s="489" t="s">
        <v>194</v>
      </c>
      <c r="C10" s="489" t="s">
        <v>239</v>
      </c>
      <c r="D10" s="490" t="s">
        <v>217</v>
      </c>
      <c r="E10" s="489" t="s">
        <v>274</v>
      </c>
      <c r="F10" s="489" t="s">
        <v>275</v>
      </c>
      <c r="G10" s="489"/>
      <c r="H10" s="489"/>
      <c r="I10" s="489"/>
      <c r="J10" s="489"/>
      <c r="K10" s="489"/>
      <c r="L10" s="489" t="s">
        <v>276</v>
      </c>
      <c r="M10" s="489" t="s">
        <v>277</v>
      </c>
      <c r="N10" s="504" t="s">
        <v>11</v>
      </c>
      <c r="O10" s="504" t="s">
        <v>14</v>
      </c>
      <c r="P10" s="504" t="str">
        <f>INDEX([9]Validacion!$C$15:$G$19,'Mapa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06">
        <f>(IF(AD10="Fuerte",100,IF(AD10="Moderado",50,0))+IF(AD11="Fuerte",100,IF(AD11="Moderado",50,0))+(IF(AD12="Fuerte",100,IF(AD12="Moderado",50,0))+IF(AD13="Fuerte",100,IF(AD13="Moderado",50,0))+IF(AD14="Fuerte",100,IF(AD14="Moderado",50,0)))/5)</f>
        <v>260</v>
      </c>
      <c r="AF10" s="504" t="str">
        <f>IF(AE10&gt;=100,"Fuerte",IF(OR(AE10=99,AE10&gt;=50),"Moderado","Débil"))</f>
        <v>Fuerte</v>
      </c>
      <c r="AG10" s="504" t="s">
        <v>150</v>
      </c>
      <c r="AH10" s="504" t="s">
        <v>152</v>
      </c>
      <c r="AI10" s="504" t="str">
        <f>VLOOKUP(IF(DE10=0,DE10+1,IF(DE10&lt;0,DE10+2,DE10)),[9]Validacion!$J$15:$K$19,2,FALSE)</f>
        <v>Rara Vez</v>
      </c>
      <c r="AJ10" s="504" t="str">
        <f>VLOOKUP(IF(DG10=0,DG10+1,DG10),[9]Validacion!$J$23:$K$27,2,FALSE)</f>
        <v>Mayor</v>
      </c>
      <c r="AK10" s="504" t="str">
        <f>INDEX([9]Validacion!$C$15:$G$19,IF(DE10=0,DE10+1,IF(DE10&lt;0,DE10+2,'Mapa de Riesgos'!DE10:DE14)),IF(DG10=0,DG10+1,'Mapa de Riesgos'!DG10:DG14))</f>
        <v>Alta</v>
      </c>
      <c r="AL10" s="505" t="s">
        <v>226</v>
      </c>
      <c r="AM10" s="85" t="s">
        <v>279</v>
      </c>
      <c r="AN10" s="85" t="s">
        <v>280</v>
      </c>
      <c r="AO10" s="93" t="s">
        <v>281</v>
      </c>
      <c r="AP10" s="84">
        <v>43467</v>
      </c>
      <c r="AQ10" s="84">
        <v>43830</v>
      </c>
      <c r="AR10" s="93" t="s">
        <v>282</v>
      </c>
      <c r="AS10" s="20"/>
      <c r="AT10" s="20"/>
      <c r="AU10" s="12"/>
      <c r="AV10" s="93"/>
      <c r="AW10" s="93"/>
      <c r="AX10" s="107"/>
      <c r="AY10" s="501"/>
      <c r="AZ10" s="91"/>
      <c r="BA10" s="501"/>
      <c r="BB10" s="20"/>
      <c r="BC10" s="93"/>
      <c r="BD10" s="85"/>
      <c r="BE10" s="85"/>
      <c r="BF10" s="16"/>
      <c r="BG10" s="86"/>
      <c r="BH10" s="492"/>
      <c r="BI10" s="492"/>
      <c r="BJ10" s="495"/>
      <c r="BK10" s="20"/>
      <c r="BL10" s="93"/>
      <c r="BM10" s="85"/>
      <c r="BN10" s="85"/>
      <c r="BO10" s="18"/>
      <c r="BP10" s="86"/>
      <c r="BQ10" s="492"/>
      <c r="BR10" s="492"/>
      <c r="BS10" s="495"/>
      <c r="BT10" s="17"/>
      <c r="BU10" s="17"/>
      <c r="BV10" s="17"/>
      <c r="BW10" s="17"/>
      <c r="BX10" s="17"/>
      <c r="BY10" s="17"/>
      <c r="BZ10" s="17"/>
      <c r="CA10" s="17"/>
      <c r="CB10" s="17"/>
      <c r="CC10" s="93"/>
      <c r="CD10" s="93"/>
      <c r="CE10" s="93"/>
      <c r="CF10" s="93"/>
      <c r="CG10" s="93"/>
      <c r="CH10" s="93"/>
      <c r="CI10" s="93"/>
      <c r="CJ10" s="93"/>
      <c r="CK10" s="93"/>
      <c r="CY10" s="498">
        <f>VLOOKUP(N10,[9]Validacion!$I$15:$M$19,2,FALSE)</f>
        <v>1</v>
      </c>
      <c r="CZ10" s="498">
        <f>VLOOKUP(O10,[9]Validacion!$I$23:$J$27,2,FALSE)</f>
        <v>4</v>
      </c>
      <c r="DD10" s="498">
        <f>VLOOKUP($N10,[9]Validacion!$I$15:$M$19,2,FALSE)</f>
        <v>1</v>
      </c>
      <c r="DE10" s="498">
        <f>IF(AF10="Fuerte",DD10-2,IF(AND(AF10="Moderado",AG10="Directamente",AH10="Directamente"),DD10-1,IF(AND(AF10="Moderado",AG10="No Disminuye",AH10="Directamente"),DD10,IF(AND(AF10="Moderado",AG10="Directamente",AH10="No Disminuye"),DD10-1,DD10))))</f>
        <v>-1</v>
      </c>
      <c r="DF10" s="498">
        <f>VLOOKUP($O10,[9]Validacion!$I$23:$J$27,2,FALSE)</f>
        <v>4</v>
      </c>
      <c r="DG10" s="507">
        <f>IF(AF10="Fuerte",DF10,IF(AND(AF10="Moderado",AG10="Directamente",AH10="Directamente"),DF10-1,IF(AND(AF10="Moderado",AG10="No Disminuye",AH10="Directamente"),DF10-1,IF(AND(AF10="Moderado",AG10="Directamente",AH10="No Disminuye"),DF10,DF10))))</f>
        <v>4</v>
      </c>
    </row>
    <row r="11" spans="1:129" s="11" customFormat="1" ht="92.25" customHeight="1" x14ac:dyDescent="0.25">
      <c r="A11" s="489"/>
      <c r="B11" s="489"/>
      <c r="C11" s="489"/>
      <c r="D11" s="490"/>
      <c r="E11" s="489"/>
      <c r="F11" s="489"/>
      <c r="G11" s="489"/>
      <c r="H11" s="489"/>
      <c r="I11" s="489"/>
      <c r="J11" s="489"/>
      <c r="K11" s="489"/>
      <c r="L11" s="489"/>
      <c r="M11" s="489"/>
      <c r="N11" s="504"/>
      <c r="O11" s="504"/>
      <c r="P11" s="504"/>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06"/>
      <c r="AF11" s="504"/>
      <c r="AG11" s="504"/>
      <c r="AH11" s="504"/>
      <c r="AI11" s="504"/>
      <c r="AJ11" s="504"/>
      <c r="AK11" s="504"/>
      <c r="AL11" s="505"/>
      <c r="AM11" s="85" t="s">
        <v>284</v>
      </c>
      <c r="AN11" s="85" t="s">
        <v>285</v>
      </c>
      <c r="AO11" s="93" t="s">
        <v>281</v>
      </c>
      <c r="AP11" s="84">
        <v>43467</v>
      </c>
      <c r="AQ11" s="84">
        <v>43830</v>
      </c>
      <c r="AR11" s="93" t="s">
        <v>286</v>
      </c>
      <c r="AS11" s="20"/>
      <c r="AT11" s="20"/>
      <c r="AU11" s="91"/>
      <c r="AV11" s="91"/>
      <c r="AW11" s="91"/>
      <c r="AX11" s="107"/>
      <c r="AY11" s="502"/>
      <c r="AZ11" s="99"/>
      <c r="BA11" s="502"/>
      <c r="BB11" s="20"/>
      <c r="BC11" s="20"/>
      <c r="BD11" s="85"/>
      <c r="BE11" s="85"/>
      <c r="BF11" s="16"/>
      <c r="BG11" s="86"/>
      <c r="BH11" s="493"/>
      <c r="BI11" s="493"/>
      <c r="BJ11" s="496"/>
      <c r="BK11" s="20"/>
      <c r="BL11" s="20"/>
      <c r="BM11" s="85"/>
      <c r="BN11" s="85"/>
      <c r="BO11" s="19"/>
      <c r="BP11" s="86"/>
      <c r="BQ11" s="493"/>
      <c r="BR11" s="493"/>
      <c r="BS11" s="496"/>
      <c r="BT11" s="17"/>
      <c r="BU11" s="17"/>
      <c r="BV11" s="17"/>
      <c r="BW11" s="17"/>
      <c r="BX11" s="17"/>
      <c r="BY11" s="17"/>
      <c r="BZ11" s="17"/>
      <c r="CA11" s="17"/>
      <c r="CB11" s="17"/>
      <c r="CC11" s="93"/>
      <c r="CD11" s="93"/>
      <c r="CE11" s="93"/>
      <c r="CF11" s="93"/>
      <c r="CG11" s="93"/>
      <c r="CH11" s="93"/>
      <c r="CI11" s="93"/>
      <c r="CJ11" s="93"/>
      <c r="CK11" s="93"/>
      <c r="CY11" s="499"/>
      <c r="CZ11" s="499"/>
      <c r="DD11" s="499"/>
      <c r="DE11" s="499"/>
      <c r="DF11" s="499"/>
      <c r="DG11" s="507"/>
    </row>
    <row r="12" spans="1:129" s="11" customFormat="1" ht="101.25" customHeight="1" x14ac:dyDescent="0.25">
      <c r="A12" s="489"/>
      <c r="B12" s="489"/>
      <c r="C12" s="489"/>
      <c r="D12" s="490"/>
      <c r="E12" s="489"/>
      <c r="F12" s="489"/>
      <c r="G12" s="489"/>
      <c r="H12" s="489"/>
      <c r="I12" s="489"/>
      <c r="J12" s="489"/>
      <c r="K12" s="489"/>
      <c r="L12" s="489"/>
      <c r="M12" s="489"/>
      <c r="N12" s="504"/>
      <c r="O12" s="504"/>
      <c r="P12" s="504"/>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06"/>
      <c r="AF12" s="504"/>
      <c r="AG12" s="504"/>
      <c r="AH12" s="504"/>
      <c r="AI12" s="504"/>
      <c r="AJ12" s="504"/>
      <c r="AK12" s="504"/>
      <c r="AL12" s="505"/>
      <c r="AM12" s="85" t="s">
        <v>288</v>
      </c>
      <c r="AN12" s="85" t="s">
        <v>289</v>
      </c>
      <c r="AO12" s="93" t="s">
        <v>281</v>
      </c>
      <c r="AP12" s="84">
        <v>43467</v>
      </c>
      <c r="AQ12" s="84">
        <v>43830</v>
      </c>
      <c r="AR12" s="93" t="s">
        <v>290</v>
      </c>
      <c r="AS12" s="20"/>
      <c r="AT12" s="20"/>
      <c r="AU12" s="91"/>
      <c r="AV12" s="91"/>
      <c r="AW12" s="91"/>
      <c r="AX12" s="107"/>
      <c r="AY12" s="502"/>
      <c r="AZ12" s="99"/>
      <c r="BA12" s="502"/>
      <c r="BB12" s="20"/>
      <c r="BC12" s="20"/>
      <c r="BD12" s="85"/>
      <c r="BE12" s="85"/>
      <c r="BF12" s="16"/>
      <c r="BG12" s="86"/>
      <c r="BH12" s="493"/>
      <c r="BI12" s="493"/>
      <c r="BJ12" s="496"/>
      <c r="BK12" s="20"/>
      <c r="BL12" s="20"/>
      <c r="BM12" s="85"/>
      <c r="BN12" s="85"/>
      <c r="BO12" s="19"/>
      <c r="BP12" s="86"/>
      <c r="BQ12" s="493"/>
      <c r="BR12" s="493"/>
      <c r="BS12" s="496"/>
      <c r="BT12" s="17"/>
      <c r="BU12" s="17"/>
      <c r="BV12" s="17"/>
      <c r="BW12" s="17"/>
      <c r="BX12" s="17"/>
      <c r="BY12" s="17"/>
      <c r="BZ12" s="17"/>
      <c r="CA12" s="17"/>
      <c r="CB12" s="17"/>
      <c r="CC12" s="93"/>
      <c r="CD12" s="93"/>
      <c r="CE12" s="93"/>
      <c r="CF12" s="93"/>
      <c r="CG12" s="93"/>
      <c r="CH12" s="93"/>
      <c r="CI12" s="93"/>
      <c r="CJ12" s="93"/>
      <c r="CK12" s="93"/>
      <c r="CY12" s="499"/>
      <c r="CZ12" s="499"/>
      <c r="DD12" s="499"/>
      <c r="DE12" s="499"/>
      <c r="DF12" s="499"/>
      <c r="DG12" s="507"/>
    </row>
    <row r="13" spans="1:129" s="11" customFormat="1" ht="69" customHeight="1" x14ac:dyDescent="0.25">
      <c r="A13" s="489"/>
      <c r="B13" s="489"/>
      <c r="C13" s="489"/>
      <c r="D13" s="490"/>
      <c r="E13" s="489"/>
      <c r="F13" s="489"/>
      <c r="G13" s="489"/>
      <c r="H13" s="489"/>
      <c r="I13" s="489"/>
      <c r="J13" s="489"/>
      <c r="K13" s="489"/>
      <c r="L13" s="489"/>
      <c r="M13" s="489"/>
      <c r="N13" s="504"/>
      <c r="O13" s="504"/>
      <c r="P13" s="504"/>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06"/>
      <c r="AF13" s="504"/>
      <c r="AG13" s="504"/>
      <c r="AH13" s="504"/>
      <c r="AI13" s="504"/>
      <c r="AJ13" s="504"/>
      <c r="AK13" s="504"/>
      <c r="AL13" s="505"/>
      <c r="AM13" s="85" t="s">
        <v>292</v>
      </c>
      <c r="AN13" s="85" t="s">
        <v>293</v>
      </c>
      <c r="AO13" s="93" t="s">
        <v>281</v>
      </c>
      <c r="AP13" s="84">
        <v>43467</v>
      </c>
      <c r="AQ13" s="84">
        <v>43830</v>
      </c>
      <c r="AR13" s="93" t="s">
        <v>294</v>
      </c>
      <c r="AS13" s="20"/>
      <c r="AT13" s="20"/>
      <c r="AU13" s="91"/>
      <c r="AV13" s="501"/>
      <c r="AW13" s="501"/>
      <c r="AX13" s="508"/>
      <c r="AY13" s="502"/>
      <c r="AZ13" s="99"/>
      <c r="BA13" s="502"/>
      <c r="BB13" s="20"/>
      <c r="BC13" s="20"/>
      <c r="BD13" s="85"/>
      <c r="BE13" s="85"/>
      <c r="BF13" s="16"/>
      <c r="BG13" s="86"/>
      <c r="BH13" s="493"/>
      <c r="BI13" s="493"/>
      <c r="BJ13" s="496"/>
      <c r="BK13" s="20"/>
      <c r="BL13" s="20"/>
      <c r="BM13" s="85"/>
      <c r="BN13" s="85"/>
      <c r="BO13" s="19"/>
      <c r="BP13" s="86"/>
      <c r="BQ13" s="493"/>
      <c r="BR13" s="493"/>
      <c r="BS13" s="496"/>
      <c r="BT13" s="17"/>
      <c r="BU13" s="17"/>
      <c r="BV13" s="17"/>
      <c r="BW13" s="17"/>
      <c r="BX13" s="17"/>
      <c r="BY13" s="17"/>
      <c r="BZ13" s="17"/>
      <c r="CA13" s="17"/>
      <c r="CB13" s="17"/>
      <c r="CC13" s="93"/>
      <c r="CD13" s="93"/>
      <c r="CE13" s="93"/>
      <c r="CF13" s="93"/>
      <c r="CG13" s="93"/>
      <c r="CH13" s="93"/>
      <c r="CI13" s="93"/>
      <c r="CJ13" s="93"/>
      <c r="CK13" s="93"/>
      <c r="CY13" s="499"/>
      <c r="CZ13" s="499"/>
      <c r="DD13" s="499"/>
      <c r="DE13" s="499"/>
      <c r="DF13" s="499"/>
      <c r="DG13" s="507"/>
    </row>
    <row r="14" spans="1:129" s="11" customFormat="1" ht="102.75" customHeight="1" x14ac:dyDescent="0.25">
      <c r="A14" s="489"/>
      <c r="B14" s="489"/>
      <c r="C14" s="489"/>
      <c r="D14" s="490"/>
      <c r="E14" s="489"/>
      <c r="F14" s="489"/>
      <c r="G14" s="489"/>
      <c r="H14" s="489"/>
      <c r="I14" s="489"/>
      <c r="J14" s="489"/>
      <c r="K14" s="489"/>
      <c r="L14" s="489"/>
      <c r="M14" s="489"/>
      <c r="N14" s="504"/>
      <c r="O14" s="504"/>
      <c r="P14" s="504"/>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06"/>
      <c r="AF14" s="504"/>
      <c r="AG14" s="504"/>
      <c r="AH14" s="504"/>
      <c r="AI14" s="504"/>
      <c r="AJ14" s="504"/>
      <c r="AK14" s="504"/>
      <c r="AL14" s="505"/>
      <c r="AM14" s="85" t="s">
        <v>296</v>
      </c>
      <c r="AN14" s="85" t="s">
        <v>297</v>
      </c>
      <c r="AO14" s="93" t="s">
        <v>281</v>
      </c>
      <c r="AP14" s="84">
        <v>43467</v>
      </c>
      <c r="AQ14" s="84">
        <v>43830</v>
      </c>
      <c r="AR14" s="93" t="s">
        <v>298</v>
      </c>
      <c r="AS14" s="20"/>
      <c r="AT14" s="20"/>
      <c r="AU14" s="92"/>
      <c r="AV14" s="503"/>
      <c r="AW14" s="503"/>
      <c r="AX14" s="509"/>
      <c r="AY14" s="503"/>
      <c r="AZ14" s="92"/>
      <c r="BA14" s="503"/>
      <c r="BB14" s="20"/>
      <c r="BC14" s="20"/>
      <c r="BD14" s="85"/>
      <c r="BE14" s="85"/>
      <c r="BF14" s="90"/>
      <c r="BG14" s="86"/>
      <c r="BH14" s="494"/>
      <c r="BI14" s="494"/>
      <c r="BJ14" s="497"/>
      <c r="BK14" s="20"/>
      <c r="BL14" s="20"/>
      <c r="BM14" s="85"/>
      <c r="BN14" s="85"/>
      <c r="BO14" s="90"/>
      <c r="BP14" s="86"/>
      <c r="BQ14" s="494"/>
      <c r="BR14" s="494"/>
      <c r="BS14" s="497"/>
      <c r="BT14" s="17"/>
      <c r="BU14" s="17"/>
      <c r="BV14" s="17"/>
      <c r="BW14" s="17"/>
      <c r="BX14" s="17"/>
      <c r="BY14" s="17"/>
      <c r="BZ14" s="17"/>
      <c r="CA14" s="17"/>
      <c r="CB14" s="17"/>
      <c r="CC14" s="93"/>
      <c r="CD14" s="93"/>
      <c r="CE14" s="93"/>
      <c r="CF14" s="93"/>
      <c r="CG14" s="93"/>
      <c r="CH14" s="93"/>
      <c r="CI14" s="93"/>
      <c r="CJ14" s="93"/>
      <c r="CK14" s="93"/>
      <c r="CY14" s="500"/>
      <c r="CZ14" s="500"/>
      <c r="DD14" s="499"/>
      <c r="DE14" s="499"/>
      <c r="DF14" s="499"/>
      <c r="DG14" s="507"/>
    </row>
    <row r="15" spans="1:129" ht="121.5" customHeight="1" x14ac:dyDescent="0.25">
      <c r="A15" s="489" t="s">
        <v>22</v>
      </c>
      <c r="B15" s="489" t="s">
        <v>194</v>
      </c>
      <c r="C15" s="489" t="s">
        <v>194</v>
      </c>
      <c r="D15" s="491" t="s">
        <v>201</v>
      </c>
      <c r="E15" s="489" t="s">
        <v>299</v>
      </c>
      <c r="F15" s="489" t="s">
        <v>300</v>
      </c>
      <c r="L15" s="489" t="s">
        <v>301</v>
      </c>
      <c r="M15" s="489" t="s">
        <v>302</v>
      </c>
      <c r="N15" s="504" t="s">
        <v>10</v>
      </c>
      <c r="O15" s="504" t="s">
        <v>14</v>
      </c>
      <c r="P15" s="504" t="str">
        <f>INDEX([9]Validacion!$C$15:$G$19,'Mapa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506">
        <f>(IF(AD15="Fuerte",100,IF(AD15="Moderado",50,0))+IF(AD16="Fuerte",100,IF(AD16="Moderado",50,0))+IF(AD17="Fuerte",100,IF(AD17="Moderado",50,0)))/3</f>
        <v>100</v>
      </c>
      <c r="AF15" s="504" t="str">
        <f>IF(AE15=100,"Fuerte",IF(OR(AE15=99,AE15&gt;=50),"Moderado","Débil"))</f>
        <v>Fuerte</v>
      </c>
      <c r="AG15" s="504" t="s">
        <v>150</v>
      </c>
      <c r="AH15" s="504" t="s">
        <v>152</v>
      </c>
      <c r="AI15" s="504" t="str">
        <f>VLOOKUP(IF(DE15=0,DE15+1,DE15),[9]Validacion!$J$15:$K$19,2,FALSE)</f>
        <v>Rara Vez</v>
      </c>
      <c r="AJ15" s="504" t="str">
        <f>VLOOKUP(IF(DG15=0,DG15+1,DG15),[9]Validacion!$J$23:$K$27,2,FALSE)</f>
        <v>Mayor</v>
      </c>
      <c r="AK15" s="504" t="str">
        <f>INDEX([9]Validacion!$C$15:$G$19,IF(DE15=0,DE15+1,'Mapa de Riesgos'!DE15:DE17),IF(DG15=0,DG15+1,'Mapa de Riesgos'!DG15:DG17))</f>
        <v>Alta</v>
      </c>
      <c r="AL15" s="504" t="s">
        <v>226</v>
      </c>
      <c r="AM15" s="93" t="s">
        <v>304</v>
      </c>
      <c r="AN15" s="93" t="s">
        <v>305</v>
      </c>
      <c r="AO15" s="93" t="s">
        <v>22</v>
      </c>
      <c r="AP15" s="84">
        <v>43467</v>
      </c>
      <c r="AQ15" s="84">
        <v>43830</v>
      </c>
      <c r="AR15" s="93" t="s">
        <v>306</v>
      </c>
      <c r="AS15" s="93"/>
      <c r="AT15" s="93"/>
      <c r="AU15" s="93"/>
      <c r="AV15" s="93"/>
      <c r="AW15" s="113"/>
      <c r="AX15" s="86"/>
      <c r="AY15" s="498"/>
      <c r="AZ15" s="94"/>
      <c r="BA15" s="498"/>
      <c r="BB15" s="114"/>
      <c r="BC15" s="114"/>
      <c r="BD15" s="114"/>
      <c r="BE15" s="114"/>
      <c r="BF15" s="115"/>
      <c r="BG15" s="116"/>
      <c r="BH15" s="518"/>
      <c r="BI15" s="518"/>
      <c r="BJ15" s="527"/>
      <c r="BK15" s="114"/>
      <c r="BL15" s="114"/>
      <c r="BM15" s="114"/>
      <c r="BN15" s="114"/>
      <c r="BO15" s="115"/>
      <c r="BP15" s="116"/>
      <c r="BQ15" s="518"/>
      <c r="BR15" s="518"/>
      <c r="BS15" s="495"/>
      <c r="BT15" s="117"/>
      <c r="BU15" s="117"/>
      <c r="BV15" s="117"/>
      <c r="BW15" s="117"/>
      <c r="BX15" s="117"/>
      <c r="BY15" s="117"/>
      <c r="BZ15" s="117"/>
      <c r="CA15" s="117"/>
      <c r="CB15" s="117"/>
      <c r="CC15" s="93"/>
      <c r="CD15" s="93"/>
      <c r="CE15" s="93"/>
      <c r="CF15" s="93"/>
      <c r="CG15" s="93"/>
      <c r="CH15" s="93"/>
      <c r="CI15" s="93"/>
      <c r="CJ15" s="93"/>
      <c r="CK15" s="93"/>
      <c r="CM15" s="521"/>
      <c r="CY15" s="498">
        <f>VLOOKUP(N15,[9]Validacion!$I$15:$M$19,2,FALSE)</f>
        <v>2</v>
      </c>
      <c r="CZ15" s="498">
        <f>VLOOKUP(O15,[9]Validacion!$I$23:$J$27,2,FALSE)</f>
        <v>4</v>
      </c>
      <c r="DD15" s="498">
        <f>VLOOKUP($N15,[9]Validacion!$I$15:$M$19,2,FALSE)</f>
        <v>2</v>
      </c>
      <c r="DE15" s="498">
        <f>IF(AF15="Fuerte",DD15-2,IF(AND(AF15="Moderado",AG15="Directamente",AH15="Directamente"),DD15-1,IF(AND(AF15="Moderado",AG15="No Disminuye",AH15="Directamente"),DD15,IF(AND(AF15="Moderado",AG15="Directamente",AH15="No Disminuye"),DD15-1,DD15))))</f>
        <v>0</v>
      </c>
      <c r="DF15" s="498">
        <f>VLOOKUP($O15,[9]Validacion!$I$23:$J$27,2,FALSE)</f>
        <v>4</v>
      </c>
      <c r="DG15" s="507">
        <f>IF(AF15="Fuerte",DF15,IF(AND(AF15="Moderado",AG15="Directamente",AH15="Directamente"),DF15-1,IF(AND(AF15="Moderado",AG15="No Disminuye",AH15="Directamente"),DF15-1,IF(AND(AF15="Moderado",AG15="Directamente",AH15="No Disminuye"),DF15,DF15))))</f>
        <v>4</v>
      </c>
    </row>
    <row r="16" spans="1:129" ht="87.75" customHeight="1" x14ac:dyDescent="0.25">
      <c r="A16" s="489"/>
      <c r="B16" s="489"/>
      <c r="C16" s="489"/>
      <c r="D16" s="491"/>
      <c r="E16" s="489"/>
      <c r="F16" s="489"/>
      <c r="L16" s="489"/>
      <c r="M16" s="489"/>
      <c r="N16" s="504"/>
      <c r="O16" s="504"/>
      <c r="P16" s="504"/>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506"/>
      <c r="AF16" s="504"/>
      <c r="AG16" s="504"/>
      <c r="AH16" s="504"/>
      <c r="AI16" s="504"/>
      <c r="AJ16" s="504"/>
      <c r="AK16" s="504"/>
      <c r="AL16" s="504"/>
      <c r="AM16" s="93" t="s">
        <v>308</v>
      </c>
      <c r="AN16" s="93" t="s">
        <v>309</v>
      </c>
      <c r="AO16" s="93" t="s">
        <v>22</v>
      </c>
      <c r="AP16" s="84">
        <v>43467</v>
      </c>
      <c r="AQ16" s="84">
        <v>43830</v>
      </c>
      <c r="AR16" s="93" t="s">
        <v>310</v>
      </c>
      <c r="AS16" s="93"/>
      <c r="AT16" s="93"/>
      <c r="AU16" s="501"/>
      <c r="AV16" s="501"/>
      <c r="AW16" s="512"/>
      <c r="AX16" s="514"/>
      <c r="AY16" s="499"/>
      <c r="AZ16" s="95"/>
      <c r="BA16" s="499"/>
      <c r="BB16" s="114"/>
      <c r="BC16" s="114"/>
      <c r="BD16" s="516"/>
      <c r="BE16" s="516"/>
      <c r="BF16" s="525"/>
      <c r="BG16" s="510"/>
      <c r="BH16" s="519"/>
      <c r="BI16" s="519"/>
      <c r="BJ16" s="528"/>
      <c r="BK16" s="114"/>
      <c r="BL16" s="114"/>
      <c r="BM16" s="516"/>
      <c r="BN16" s="516"/>
      <c r="BO16" s="525"/>
      <c r="BP16" s="510"/>
      <c r="BQ16" s="519"/>
      <c r="BR16" s="519"/>
      <c r="BS16" s="496"/>
      <c r="BT16" s="97"/>
      <c r="BU16" s="97"/>
      <c r="BV16" s="495"/>
      <c r="BW16" s="495"/>
      <c r="BX16" s="495"/>
      <c r="BY16" s="495"/>
      <c r="BZ16" s="495"/>
      <c r="CA16" s="97"/>
      <c r="CB16" s="495"/>
      <c r="CC16" s="93"/>
      <c r="CD16" s="93"/>
      <c r="CE16" s="93"/>
      <c r="CF16" s="93"/>
      <c r="CG16" s="93"/>
      <c r="CH16" s="93"/>
      <c r="CI16" s="93"/>
      <c r="CJ16" s="93"/>
      <c r="CK16" s="93"/>
      <c r="CM16" s="521"/>
      <c r="CY16" s="499"/>
      <c r="CZ16" s="499"/>
      <c r="DD16" s="499"/>
      <c r="DE16" s="499"/>
      <c r="DF16" s="499"/>
      <c r="DG16" s="507"/>
    </row>
    <row r="17" spans="1:112" ht="74.25" customHeight="1" x14ac:dyDescent="0.25">
      <c r="A17" s="489"/>
      <c r="B17" s="489"/>
      <c r="C17" s="489"/>
      <c r="D17" s="491"/>
      <c r="E17" s="489"/>
      <c r="F17" s="489"/>
      <c r="G17" s="111"/>
      <c r="H17" s="111"/>
      <c r="I17" s="111"/>
      <c r="J17" s="111"/>
      <c r="K17" s="111"/>
      <c r="L17" s="489"/>
      <c r="M17" s="489"/>
      <c r="N17" s="504"/>
      <c r="O17" s="504"/>
      <c r="P17" s="504"/>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506"/>
      <c r="AF17" s="504"/>
      <c r="AG17" s="504"/>
      <c r="AH17" s="504"/>
      <c r="AI17" s="504"/>
      <c r="AJ17" s="504"/>
      <c r="AK17" s="504"/>
      <c r="AL17" s="504"/>
      <c r="AM17" s="93" t="s">
        <v>312</v>
      </c>
      <c r="AN17" s="93" t="s">
        <v>313</v>
      </c>
      <c r="AO17" s="93" t="s">
        <v>22</v>
      </c>
      <c r="AP17" s="84">
        <v>43467</v>
      </c>
      <c r="AQ17" s="84">
        <v>43830</v>
      </c>
      <c r="AR17" s="93" t="s">
        <v>314</v>
      </c>
      <c r="AS17" s="93"/>
      <c r="AT17" s="85"/>
      <c r="AU17" s="503"/>
      <c r="AV17" s="503"/>
      <c r="AW17" s="513"/>
      <c r="AX17" s="515"/>
      <c r="AY17" s="500"/>
      <c r="AZ17" s="96"/>
      <c r="BA17" s="500"/>
      <c r="BB17" s="114"/>
      <c r="BC17" s="118"/>
      <c r="BD17" s="517"/>
      <c r="BE17" s="517"/>
      <c r="BF17" s="526"/>
      <c r="BG17" s="511"/>
      <c r="BH17" s="520"/>
      <c r="BI17" s="520"/>
      <c r="BJ17" s="529"/>
      <c r="BK17" s="114"/>
      <c r="BL17" s="118"/>
      <c r="BM17" s="517"/>
      <c r="BN17" s="517"/>
      <c r="BO17" s="526"/>
      <c r="BP17" s="511"/>
      <c r="BQ17" s="520"/>
      <c r="BR17" s="520"/>
      <c r="BS17" s="497"/>
      <c r="BT17" s="98"/>
      <c r="BU17" s="98"/>
      <c r="BV17" s="497"/>
      <c r="BW17" s="497"/>
      <c r="BX17" s="497"/>
      <c r="BY17" s="497"/>
      <c r="BZ17" s="497"/>
      <c r="CA17" s="98"/>
      <c r="CB17" s="497"/>
      <c r="CC17" s="93"/>
      <c r="CD17" s="93"/>
      <c r="CE17" s="93"/>
      <c r="CF17" s="93"/>
      <c r="CG17" s="93"/>
      <c r="CH17" s="93"/>
      <c r="CI17" s="93"/>
      <c r="CJ17" s="93"/>
      <c r="CK17" s="93"/>
      <c r="CM17" s="521"/>
      <c r="CY17" s="500"/>
      <c r="CZ17" s="500"/>
      <c r="DD17" s="499"/>
      <c r="DE17" s="499"/>
      <c r="DF17" s="499"/>
      <c r="DG17" s="507"/>
    </row>
    <row r="18" spans="1:112" ht="108" customHeight="1" x14ac:dyDescent="0.25">
      <c r="A18" s="489" t="s">
        <v>315</v>
      </c>
      <c r="B18" s="489" t="s">
        <v>197</v>
      </c>
      <c r="C18" s="489" t="s">
        <v>197</v>
      </c>
      <c r="D18" s="522" t="s">
        <v>198</v>
      </c>
      <c r="E18" s="523" t="s">
        <v>316</v>
      </c>
      <c r="F18" s="524" t="s">
        <v>317</v>
      </c>
      <c r="G18" s="9" t="s">
        <v>45</v>
      </c>
      <c r="H18" s="9" t="s">
        <v>45</v>
      </c>
      <c r="I18" s="9" t="s">
        <v>45</v>
      </c>
      <c r="J18" s="9" t="s">
        <v>45</v>
      </c>
      <c r="K18" s="9" t="s">
        <v>45</v>
      </c>
      <c r="L18" s="524" t="s">
        <v>318</v>
      </c>
      <c r="M18" s="524" t="s">
        <v>319</v>
      </c>
      <c r="N18" s="504" t="s">
        <v>9</v>
      </c>
      <c r="O18" s="504" t="s">
        <v>14</v>
      </c>
      <c r="P18" s="504" t="str">
        <f>INDEX([9]Validacion!$C$15:$G$19,'Mapa de Riesgos'!CY18:CY20,'Mapa de Riesgos'!CZ18:CZ20)</f>
        <v>Extrema</v>
      </c>
      <c r="Q18" s="114"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06">
        <f>(IF(AD18="Fuerte",100,IF(AD18="Moderado",50,0))+IF(AD19="Fuerte",100,IF(AD19="Moderado",50,0))+IF(AD20="Fuerte",100,IF(AD20="Moderado",50,0)))/3</f>
        <v>100</v>
      </c>
      <c r="AF18" s="504" t="str">
        <f>IF(AE18=100,"Fuerte",IF(OR(AE18=99,AE18&gt;=50),"Moderado","Débil"))</f>
        <v>Fuerte</v>
      </c>
      <c r="AG18" s="504" t="s">
        <v>150</v>
      </c>
      <c r="AH18" s="504" t="s">
        <v>152</v>
      </c>
      <c r="AI18" s="504" t="str">
        <f>VLOOKUP(IF(DE18=0,DE18+1,IF(DE18&lt;0,DE18+2,DE18)),[9]Validacion!$J$15:$K$19,2,FALSE)</f>
        <v>Rara Vez</v>
      </c>
      <c r="AJ18" s="504" t="str">
        <f>VLOOKUP(IF(DG18=0,DG18+1,DG18),[9]Validacion!$J$23:$K$27,2,FALSE)</f>
        <v>Mayor</v>
      </c>
      <c r="AK18" s="504" t="str">
        <f>INDEX([9]Validacion!$C$15:$G$19,IF(DE18=0,DE18+1,IF(DE18&lt;0,DE18+2,'Mapa de Riesgos'!DE18:DE20)),IF(DG18=0,DG18+1,'Mapa de Riesgos'!DG18:DG20))</f>
        <v>Alta</v>
      </c>
      <c r="AL18" s="504" t="s">
        <v>226</v>
      </c>
      <c r="AM18" s="114" t="s">
        <v>321</v>
      </c>
      <c r="AN18" s="114" t="s">
        <v>322</v>
      </c>
      <c r="AO18" s="93" t="s">
        <v>323</v>
      </c>
      <c r="AP18" s="84">
        <v>43525</v>
      </c>
      <c r="AQ18" s="84">
        <v>43830</v>
      </c>
      <c r="AR18" s="93" t="s">
        <v>324</v>
      </c>
      <c r="AS18" s="93"/>
      <c r="AT18" s="93"/>
      <c r="AU18" s="93"/>
      <c r="AV18" s="93"/>
      <c r="AW18" s="119"/>
      <c r="AX18" s="86"/>
      <c r="AY18" s="498"/>
      <c r="AZ18" s="94"/>
      <c r="BA18" s="498"/>
      <c r="BB18" s="114"/>
      <c r="BC18" s="114"/>
      <c r="BD18" s="114"/>
      <c r="BE18" s="114"/>
      <c r="BF18" s="120"/>
      <c r="BG18" s="116"/>
      <c r="BH18" s="518"/>
      <c r="BI18" s="518"/>
      <c r="BJ18" s="516" t="s">
        <v>325</v>
      </c>
      <c r="BK18" s="114"/>
      <c r="BL18" s="114"/>
      <c r="BM18" s="114"/>
      <c r="BN18" s="114"/>
      <c r="BO18" s="120"/>
      <c r="BP18" s="116"/>
      <c r="BQ18" s="518"/>
      <c r="BR18" s="518"/>
      <c r="BS18" s="516"/>
      <c r="BT18" s="117"/>
      <c r="BU18" s="117"/>
      <c r="BV18" s="117"/>
      <c r="BW18" s="117"/>
      <c r="BX18" s="117"/>
      <c r="BY18" s="117"/>
      <c r="BZ18" s="117"/>
      <c r="CA18" s="117"/>
      <c r="CB18" s="117"/>
      <c r="CC18" s="93"/>
      <c r="CD18" s="93"/>
      <c r="CE18" s="93"/>
      <c r="CF18" s="93"/>
      <c r="CG18" s="93"/>
      <c r="CH18" s="93"/>
      <c r="CI18" s="93"/>
      <c r="CJ18" s="93"/>
      <c r="CK18" s="93"/>
      <c r="CY18" s="498">
        <f>VLOOKUP(N18,[9]Validacion!$I$15:$M$19,2,FALSE)</f>
        <v>3</v>
      </c>
      <c r="CZ18" s="498">
        <f>VLOOKUP(O18,[9]Validacion!$I$23:$J$27,2,FALSE)</f>
        <v>4</v>
      </c>
      <c r="DD18" s="498">
        <f>VLOOKUP($N18,[9]Validacion!$I$15:$M$19,2,FALSE)</f>
        <v>3</v>
      </c>
      <c r="DE18" s="498">
        <f>IF(AF18="Fuerte",DD18-2,IF(AND(AF18="Moderado",AG18="Directamente",AH18="Directamente"),DD18-1,IF(AND(AF18="Moderado",AG18="No Disminuye",AH18="Directamente"),DD18,IF(AND(AF18="Moderado",AG18="Directamente",AH18="No Disminuye"),DD18-1,DD18))))</f>
        <v>1</v>
      </c>
      <c r="DF18" s="498">
        <f>VLOOKUP($O18,[9]Validacion!$I$23:$J$27,2,FALSE)</f>
        <v>4</v>
      </c>
      <c r="DG18" s="507">
        <f>IF(AF18="Fuerte",DF18,IF(AND(AF18="Moderado",AG18="Directamente",AH18="Directamente"),DF18-1,IF(AND(AF18="Moderado",AG18="No Disminuye",AH18="Directamente"),DF18-1,IF(AND(AF18="Moderado",AG18="Directamente",AH18="No Disminuye"),DF18,DF18))))</f>
        <v>4</v>
      </c>
      <c r="DH18" s="507" t="e">
        <f>IF(AJ18="Fuerte",#REF!-1,IF(AND(AJ18="Moderado",AK18="Directamente",AL18="Directamente"),#REF!-1,IF(AND(AJ18="Moderado",AK18="No Disminuye",AL18="Directamente"),#REF!-1,IF(AND(AJ18="Moderado",AK18="Directamente",AL18="No Disminuye"),#REF!,#REF!))))</f>
        <v>#REF!</v>
      </c>
    </row>
    <row r="19" spans="1:112" ht="120.75" customHeight="1" x14ac:dyDescent="0.25">
      <c r="A19" s="489"/>
      <c r="B19" s="489"/>
      <c r="C19" s="489"/>
      <c r="D19" s="522"/>
      <c r="E19" s="523"/>
      <c r="F19" s="524"/>
      <c r="G19" s="10" t="s">
        <v>224</v>
      </c>
      <c r="H19" s="10" t="s">
        <v>224</v>
      </c>
      <c r="I19" s="10" t="s">
        <v>224</v>
      </c>
      <c r="J19" s="10" t="s">
        <v>224</v>
      </c>
      <c r="K19" s="10" t="s">
        <v>224</v>
      </c>
      <c r="L19" s="524"/>
      <c r="M19" s="524"/>
      <c r="N19" s="504"/>
      <c r="O19" s="504"/>
      <c r="P19" s="504"/>
      <c r="Q19" s="114"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06"/>
      <c r="AF19" s="504"/>
      <c r="AG19" s="504"/>
      <c r="AH19" s="504"/>
      <c r="AI19" s="504"/>
      <c r="AJ19" s="504"/>
      <c r="AK19" s="504"/>
      <c r="AL19" s="504"/>
      <c r="AM19" s="114" t="s">
        <v>327</v>
      </c>
      <c r="AN19" s="114" t="s">
        <v>328</v>
      </c>
      <c r="AO19" s="93" t="s">
        <v>323</v>
      </c>
      <c r="AP19" s="84">
        <v>43525</v>
      </c>
      <c r="AQ19" s="84">
        <v>43830</v>
      </c>
      <c r="AR19" s="93" t="s">
        <v>329</v>
      </c>
      <c r="AS19" s="93"/>
      <c r="AT19" s="93"/>
      <c r="AU19" s="93"/>
      <c r="AV19" s="93"/>
      <c r="AW19" s="119"/>
      <c r="AX19" s="86"/>
      <c r="AY19" s="499"/>
      <c r="AZ19" s="96"/>
      <c r="BA19" s="499"/>
      <c r="BB19" s="114"/>
      <c r="BC19" s="114"/>
      <c r="BD19" s="121"/>
      <c r="BE19" s="114"/>
      <c r="BF19" s="122"/>
      <c r="BG19" s="116"/>
      <c r="BH19" s="519"/>
      <c r="BI19" s="519"/>
      <c r="BJ19" s="530"/>
      <c r="BK19" s="114"/>
      <c r="BL19" s="114"/>
      <c r="BM19" s="121"/>
      <c r="BN19" s="114"/>
      <c r="BO19" s="122"/>
      <c r="BP19" s="116"/>
      <c r="BQ19" s="519"/>
      <c r="BR19" s="519"/>
      <c r="BS19" s="530"/>
      <c r="BT19" s="117"/>
      <c r="BU19" s="117"/>
      <c r="BV19" s="117"/>
      <c r="BW19" s="117"/>
      <c r="BX19" s="117"/>
      <c r="BY19" s="117"/>
      <c r="BZ19" s="117"/>
      <c r="CA19" s="117"/>
      <c r="CB19" s="117"/>
      <c r="CC19" s="93"/>
      <c r="CD19" s="93"/>
      <c r="CE19" s="93"/>
      <c r="CF19" s="93"/>
      <c r="CG19" s="93"/>
      <c r="CH19" s="93"/>
      <c r="CI19" s="93"/>
      <c r="CJ19" s="93"/>
      <c r="CK19" s="93"/>
      <c r="CY19" s="499"/>
      <c r="CZ19" s="499"/>
      <c r="DD19" s="499"/>
      <c r="DE19" s="499"/>
      <c r="DF19" s="499"/>
      <c r="DG19" s="507"/>
      <c r="DH19" s="507"/>
    </row>
    <row r="20" spans="1:112" ht="145.5" customHeight="1" x14ac:dyDescent="0.25">
      <c r="A20" s="489"/>
      <c r="B20" s="489"/>
      <c r="C20" s="489"/>
      <c r="D20" s="522"/>
      <c r="E20" s="523"/>
      <c r="F20" s="489"/>
      <c r="G20" s="10"/>
      <c r="H20" s="10"/>
      <c r="I20" s="10"/>
      <c r="J20" s="10"/>
      <c r="K20" s="10"/>
      <c r="L20" s="489"/>
      <c r="M20" s="524"/>
      <c r="N20" s="504"/>
      <c r="O20" s="504"/>
      <c r="P20" s="504"/>
      <c r="Q20" s="114"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06"/>
      <c r="AF20" s="504"/>
      <c r="AG20" s="504"/>
      <c r="AH20" s="504"/>
      <c r="AI20" s="504"/>
      <c r="AJ20" s="504"/>
      <c r="AK20" s="504"/>
      <c r="AL20" s="504"/>
      <c r="AM20" s="114" t="s">
        <v>331</v>
      </c>
      <c r="AN20" s="114" t="s">
        <v>322</v>
      </c>
      <c r="AO20" s="114" t="s">
        <v>332</v>
      </c>
      <c r="AP20" s="84">
        <v>43525</v>
      </c>
      <c r="AQ20" s="84">
        <v>43830</v>
      </c>
      <c r="AR20" s="93" t="s">
        <v>333</v>
      </c>
      <c r="AS20" s="93"/>
      <c r="AT20" s="93"/>
      <c r="AU20" s="93"/>
      <c r="AV20" s="93"/>
      <c r="AW20" s="119"/>
      <c r="AX20" s="86"/>
      <c r="AY20" s="500"/>
      <c r="AZ20" s="96"/>
      <c r="BA20" s="500"/>
      <c r="BB20" s="114"/>
      <c r="BC20" s="114"/>
      <c r="BD20" s="121"/>
      <c r="BE20" s="114"/>
      <c r="BF20" s="122"/>
      <c r="BG20" s="116"/>
      <c r="BH20" s="520"/>
      <c r="BI20" s="520"/>
      <c r="BJ20" s="517"/>
      <c r="BK20" s="114"/>
      <c r="BL20" s="114"/>
      <c r="BM20" s="121"/>
      <c r="BN20" s="114"/>
      <c r="BO20" s="122"/>
      <c r="BP20" s="116"/>
      <c r="BQ20" s="520"/>
      <c r="BR20" s="520"/>
      <c r="BS20" s="517"/>
      <c r="BT20" s="117"/>
      <c r="BU20" s="117"/>
      <c r="BV20" s="117"/>
      <c r="BW20" s="117"/>
      <c r="BX20" s="117"/>
      <c r="BY20" s="117"/>
      <c r="BZ20" s="117"/>
      <c r="CA20" s="117"/>
      <c r="CB20" s="117"/>
      <c r="CC20" s="93"/>
      <c r="CD20" s="93"/>
      <c r="CE20" s="93"/>
      <c r="CF20" s="93"/>
      <c r="CG20" s="93"/>
      <c r="CH20" s="93"/>
      <c r="CI20" s="93"/>
      <c r="CJ20" s="93"/>
      <c r="CK20" s="93"/>
      <c r="CM20" s="123"/>
      <c r="CY20" s="500"/>
      <c r="CZ20" s="500"/>
      <c r="DD20" s="500"/>
      <c r="DE20" s="500"/>
      <c r="DF20" s="500"/>
      <c r="DG20" s="507"/>
      <c r="DH20" s="507"/>
    </row>
    <row r="21" spans="1:112" ht="132.75" customHeight="1" x14ac:dyDescent="0.25">
      <c r="A21" s="489" t="s">
        <v>54</v>
      </c>
      <c r="B21" s="489" t="s">
        <v>197</v>
      </c>
      <c r="C21" s="489" t="s">
        <v>197</v>
      </c>
      <c r="D21" s="522" t="s">
        <v>199</v>
      </c>
      <c r="E21" s="523" t="s">
        <v>316</v>
      </c>
      <c r="F21" s="489" t="s">
        <v>334</v>
      </c>
      <c r="G21" s="10"/>
      <c r="H21" s="10"/>
      <c r="I21" s="10"/>
      <c r="J21" s="10"/>
      <c r="K21" s="10"/>
      <c r="L21" s="489" t="s">
        <v>335</v>
      </c>
      <c r="M21" s="524" t="s">
        <v>336</v>
      </c>
      <c r="N21" s="504" t="s">
        <v>9</v>
      </c>
      <c r="O21" s="504" t="s">
        <v>14</v>
      </c>
      <c r="P21" s="504" t="str">
        <f>INDEX([9]Validacion!$C$15:$G$19,'Mapa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506">
        <f>(IF(AD21="Fuerte",100,IF(AD21="Moderado",50,0))+IF(AD22="Fuerte",100,IF(AD22="Moderado",50,0))+IF(AD23="Fuerte",100,IF(AD23="Moderado",50,0)))/3</f>
        <v>100</v>
      </c>
      <c r="AF21" s="504" t="str">
        <f>IF(AE21=100,"Fuerte",IF(OR(AE21=99,AE21&gt;=50),"Moderado","Débil"))</f>
        <v>Fuerte</v>
      </c>
      <c r="AG21" s="504" t="s">
        <v>150</v>
      </c>
      <c r="AH21" s="504" t="s">
        <v>152</v>
      </c>
      <c r="AI21" s="504" t="str">
        <f>VLOOKUP(IF(DE21=0,DE21+1,DE21),[9]Validacion!$J$15:$K$19,2,FALSE)</f>
        <v>Rara Vez</v>
      </c>
      <c r="AJ21" s="504" t="str">
        <f>VLOOKUP(IF(DG21=0,DG21+1,DG21),[9]Validacion!$J$23:$K$27,2,FALSE)</f>
        <v>Mayor</v>
      </c>
      <c r="AK21" s="504" t="str">
        <f>INDEX([9]Validacion!$C$15:$G$19,IF(DE21=0,DE21+1,'Mapa de Riesgos'!DE21:DE23),IF(DG21=0,DG21+1,'Mapa de Riesgos'!DG21:DG23))</f>
        <v>Alta</v>
      </c>
      <c r="AL21" s="504" t="s">
        <v>226</v>
      </c>
      <c r="AM21" s="114" t="s">
        <v>338</v>
      </c>
      <c r="AN21" s="85" t="s">
        <v>339</v>
      </c>
      <c r="AO21" s="93" t="s">
        <v>340</v>
      </c>
      <c r="AP21" s="84">
        <v>43467</v>
      </c>
      <c r="AQ21" s="84">
        <v>43830</v>
      </c>
      <c r="AR21" s="93" t="s">
        <v>341</v>
      </c>
      <c r="AS21" s="93"/>
      <c r="AT21" s="93"/>
      <c r="AU21" s="93"/>
      <c r="AV21" s="93"/>
      <c r="AW21" s="113"/>
      <c r="AX21" s="86"/>
      <c r="AY21" s="498"/>
      <c r="AZ21" s="94"/>
      <c r="BA21" s="498"/>
      <c r="BB21" s="114"/>
      <c r="BC21" s="114"/>
      <c r="BD21" s="114"/>
      <c r="BE21" s="114"/>
      <c r="BF21" s="115"/>
      <c r="BG21" s="116"/>
      <c r="BH21" s="518"/>
      <c r="BI21" s="518"/>
      <c r="BJ21" s="527"/>
      <c r="BK21" s="114"/>
      <c r="BL21" s="114"/>
      <c r="BM21" s="114"/>
      <c r="BN21" s="114"/>
      <c r="BO21" s="115"/>
      <c r="BP21" s="116"/>
      <c r="BQ21" s="518"/>
      <c r="BR21" s="518"/>
      <c r="BS21" s="495"/>
      <c r="BT21" s="117"/>
      <c r="BU21" s="117"/>
      <c r="BV21" s="117"/>
      <c r="BW21" s="117"/>
      <c r="BX21" s="117"/>
      <c r="BY21" s="117"/>
      <c r="BZ21" s="117"/>
      <c r="CA21" s="117"/>
      <c r="CB21" s="117"/>
      <c r="CC21" s="93"/>
      <c r="CD21" s="93"/>
      <c r="CE21" s="93"/>
      <c r="CF21" s="93"/>
      <c r="CG21" s="93"/>
      <c r="CH21" s="93"/>
      <c r="CI21" s="93"/>
      <c r="CJ21" s="93"/>
      <c r="CK21" s="93"/>
      <c r="CM21" s="521"/>
      <c r="CY21" s="498">
        <f>VLOOKUP(N21,[9]Validacion!$I$15:$M$19,2,FALSE)</f>
        <v>3</v>
      </c>
      <c r="CZ21" s="498">
        <f>VLOOKUP(O21,[9]Validacion!$I$23:$J$27,2,FALSE)</f>
        <v>4</v>
      </c>
      <c r="DD21" s="498">
        <f>VLOOKUP($N21,[9]Validacion!$I$15:$M$19,2,FALSE)</f>
        <v>3</v>
      </c>
      <c r="DE21" s="498">
        <f>IF(AF21="Fuerte",DD21-2,IF(AND(AF21="Moderado",AG21="Directamente",AH21="Directamente"),DD21-1,IF(AND(AF21="Moderado",AG21="No Disminuye",AH21="Directamente"),DD21,IF(AND(AF21="Moderado",AG21="Directamente",AH21="No Disminuye"),DD21-1,DD21))))</f>
        <v>1</v>
      </c>
      <c r="DF21" s="498">
        <f>VLOOKUP($O21,[9]Validacion!$I$23:$J$27,2,FALSE)</f>
        <v>4</v>
      </c>
      <c r="DG21" s="507">
        <f>IF(AF21="Fuerte",DF21,IF(AND(AF21="Moderado",AG21="Directamente",AH21="Directamente"),DF21-1,IF(AND(AF21="Moderado",AG21="No Disminuye",AH21="Directamente"),DF21-1,IF(AND(AF21="Moderado",AG21="Directamente",AH21="No Disminuye"),DF21,DF21))))</f>
        <v>4</v>
      </c>
    </row>
    <row r="22" spans="1:112" ht="132.75" customHeight="1" x14ac:dyDescent="0.25">
      <c r="A22" s="489"/>
      <c r="B22" s="489"/>
      <c r="C22" s="489"/>
      <c r="D22" s="522"/>
      <c r="E22" s="523"/>
      <c r="F22" s="489"/>
      <c r="G22" s="13"/>
      <c r="H22" s="13"/>
      <c r="I22" s="13"/>
      <c r="J22" s="13"/>
      <c r="K22" s="13"/>
      <c r="L22" s="489"/>
      <c r="M22" s="489"/>
      <c r="N22" s="504"/>
      <c r="O22" s="504"/>
      <c r="P22" s="504"/>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506"/>
      <c r="AF22" s="504"/>
      <c r="AG22" s="504"/>
      <c r="AH22" s="504"/>
      <c r="AI22" s="504"/>
      <c r="AJ22" s="504"/>
      <c r="AK22" s="504"/>
      <c r="AL22" s="504"/>
      <c r="AM22" s="114" t="s">
        <v>343</v>
      </c>
      <c r="AN22" s="93" t="s">
        <v>344</v>
      </c>
      <c r="AO22" s="93" t="s">
        <v>340</v>
      </c>
      <c r="AP22" s="84">
        <v>43467</v>
      </c>
      <c r="AQ22" s="84">
        <v>43830</v>
      </c>
      <c r="AR22" s="93" t="s">
        <v>345</v>
      </c>
      <c r="AS22" s="93"/>
      <c r="AT22" s="93"/>
      <c r="AU22" s="92"/>
      <c r="AV22" s="92"/>
      <c r="AW22" s="124"/>
      <c r="AX22" s="125"/>
      <c r="AY22" s="499"/>
      <c r="AZ22" s="95"/>
      <c r="BA22" s="499"/>
      <c r="BB22" s="114"/>
      <c r="BC22" s="114"/>
      <c r="BD22" s="126"/>
      <c r="BE22" s="126"/>
      <c r="BF22" s="127"/>
      <c r="BG22" s="128"/>
      <c r="BH22" s="519"/>
      <c r="BI22" s="519"/>
      <c r="BJ22" s="528"/>
      <c r="BK22" s="114"/>
      <c r="BL22" s="114"/>
      <c r="BM22" s="126"/>
      <c r="BN22" s="126"/>
      <c r="BO22" s="127"/>
      <c r="BP22" s="128"/>
      <c r="BQ22" s="519"/>
      <c r="BR22" s="519"/>
      <c r="BS22" s="496"/>
      <c r="BT22" s="129"/>
      <c r="BU22" s="129"/>
      <c r="BV22" s="129"/>
      <c r="BW22" s="129"/>
      <c r="BX22" s="129"/>
      <c r="BY22" s="129"/>
      <c r="BZ22" s="129"/>
      <c r="CA22" s="129"/>
      <c r="CB22" s="129"/>
      <c r="CC22" s="93"/>
      <c r="CD22" s="93"/>
      <c r="CE22" s="93"/>
      <c r="CF22" s="93"/>
      <c r="CG22" s="93"/>
      <c r="CH22" s="93"/>
      <c r="CI22" s="93"/>
      <c r="CJ22" s="93"/>
      <c r="CK22" s="93"/>
      <c r="CM22" s="521"/>
      <c r="CY22" s="499"/>
      <c r="CZ22" s="499"/>
      <c r="DD22" s="499"/>
      <c r="DE22" s="499"/>
      <c r="DF22" s="499"/>
      <c r="DG22" s="507"/>
    </row>
    <row r="23" spans="1:112" ht="103.5" customHeight="1" x14ac:dyDescent="0.25">
      <c r="A23" s="489"/>
      <c r="B23" s="489"/>
      <c r="C23" s="489"/>
      <c r="D23" s="522"/>
      <c r="E23" s="523"/>
      <c r="F23" s="489"/>
      <c r="L23" s="489"/>
      <c r="M23" s="489"/>
      <c r="N23" s="504"/>
      <c r="O23" s="504"/>
      <c r="P23" s="504"/>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506"/>
      <c r="AF23" s="504"/>
      <c r="AG23" s="504"/>
      <c r="AH23" s="504"/>
      <c r="AI23" s="504"/>
      <c r="AJ23" s="504"/>
      <c r="AK23" s="504"/>
      <c r="AL23" s="504"/>
      <c r="AM23" s="118" t="s">
        <v>347</v>
      </c>
      <c r="AN23" s="85" t="s">
        <v>348</v>
      </c>
      <c r="AO23" s="93" t="s">
        <v>340</v>
      </c>
      <c r="AP23" s="84">
        <v>43467</v>
      </c>
      <c r="AQ23" s="84">
        <v>43830</v>
      </c>
      <c r="AR23" s="93" t="s">
        <v>349</v>
      </c>
      <c r="AS23" s="93"/>
      <c r="AT23" s="85"/>
      <c r="AU23" s="92"/>
      <c r="AV23" s="92"/>
      <c r="AW23" s="124"/>
      <c r="AX23" s="130"/>
      <c r="AY23" s="500"/>
      <c r="AZ23" s="96"/>
      <c r="BA23" s="500"/>
      <c r="BB23" s="114"/>
      <c r="BC23" s="118"/>
      <c r="BD23" s="126"/>
      <c r="BE23" s="126"/>
      <c r="BF23" s="127"/>
      <c r="BG23" s="131"/>
      <c r="BH23" s="520"/>
      <c r="BI23" s="520"/>
      <c r="BJ23" s="529"/>
      <c r="BK23" s="114"/>
      <c r="BL23" s="118"/>
      <c r="BM23" s="126"/>
      <c r="BN23" s="126"/>
      <c r="BO23" s="127"/>
      <c r="BP23" s="131"/>
      <c r="BQ23" s="520"/>
      <c r="BR23" s="520"/>
      <c r="BS23" s="497"/>
      <c r="BT23" s="98"/>
      <c r="BU23" s="98"/>
      <c r="BV23" s="98"/>
      <c r="BW23" s="98"/>
      <c r="BX23" s="98"/>
      <c r="BY23" s="98"/>
      <c r="BZ23" s="98"/>
      <c r="CA23" s="98"/>
      <c r="CB23" s="98"/>
      <c r="CC23" s="93"/>
      <c r="CD23" s="93"/>
      <c r="CE23" s="93"/>
      <c r="CF23" s="93"/>
      <c r="CG23" s="93"/>
      <c r="CH23" s="93"/>
      <c r="CI23" s="93"/>
      <c r="CJ23" s="93"/>
      <c r="CK23" s="93"/>
      <c r="CM23" s="521"/>
      <c r="CY23" s="500"/>
      <c r="CZ23" s="500"/>
      <c r="DD23" s="499"/>
      <c r="DE23" s="499"/>
      <c r="DF23" s="499"/>
      <c r="DG23" s="507"/>
    </row>
    <row r="24" spans="1:112" ht="132.75" customHeight="1" x14ac:dyDescent="0.25">
      <c r="A24" s="489" t="s">
        <v>54</v>
      </c>
      <c r="B24" s="489" t="s">
        <v>197</v>
      </c>
      <c r="C24" s="489" t="s">
        <v>197</v>
      </c>
      <c r="D24" s="522" t="s">
        <v>199</v>
      </c>
      <c r="E24" s="523" t="s">
        <v>316</v>
      </c>
      <c r="F24" s="524" t="s">
        <v>350</v>
      </c>
      <c r="L24" s="524" t="s">
        <v>351</v>
      </c>
      <c r="M24" s="524" t="s">
        <v>352</v>
      </c>
      <c r="N24" s="504" t="s">
        <v>9</v>
      </c>
      <c r="O24" s="504" t="s">
        <v>14</v>
      </c>
      <c r="P24" s="504" t="str">
        <f>INDEX([9]Validacion!$C$15:$G$19,'Mapa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506">
        <f>(IF(AD24="Fuerte",100,IF(AD24="Moderado",50,0))+IF(AD25="Fuerte",100,IF(AD25="Moderado",50,0)))/2</f>
        <v>100</v>
      </c>
      <c r="AF24" s="504" t="str">
        <f>IF(AE24=100,"Fuerte",IF(OR(AE24=99,AE24&gt;=50),"Moderado","Débil"))</f>
        <v>Fuerte</v>
      </c>
      <c r="AG24" s="504" t="s">
        <v>150</v>
      </c>
      <c r="AH24" s="504" t="s">
        <v>152</v>
      </c>
      <c r="AI24" s="504" t="str">
        <f>VLOOKUP(IF(DE24=0,DE24+1,DE24),[9]Validacion!$J$15:$K$19,2,FALSE)</f>
        <v>Rara Vez</v>
      </c>
      <c r="AJ24" s="504" t="str">
        <f>VLOOKUP(IF(DG24=0,DG24+1,DG24),[9]Validacion!$J$23:$K$27,2,FALSE)</f>
        <v>Mayor</v>
      </c>
      <c r="AK24" s="504" t="str">
        <f>INDEX([9]Validacion!$C$15:$G$19,IF(DE24=0,DE24+1,'Mapa de Riesgos'!DE24:DE25),IF(DG24=0,DG24+1,'Mapa de Riesgos'!DG24:DG25))</f>
        <v>Alta</v>
      </c>
      <c r="AL24" s="504" t="s">
        <v>226</v>
      </c>
      <c r="AM24" s="118" t="s">
        <v>354</v>
      </c>
      <c r="AN24" s="118" t="s">
        <v>355</v>
      </c>
      <c r="AO24" s="118" t="s">
        <v>340</v>
      </c>
      <c r="AP24" s="84">
        <v>43467</v>
      </c>
      <c r="AQ24" s="84">
        <v>43830</v>
      </c>
      <c r="AR24" s="93" t="s">
        <v>356</v>
      </c>
      <c r="AS24" s="93"/>
      <c r="AT24" s="93"/>
      <c r="AU24" s="93"/>
      <c r="AV24" s="93"/>
      <c r="AW24" s="113"/>
      <c r="AX24" s="86"/>
      <c r="AY24" s="498"/>
      <c r="AZ24" s="94"/>
      <c r="BA24" s="498"/>
      <c r="BB24" s="114"/>
      <c r="BC24" s="114"/>
      <c r="BD24" s="114"/>
      <c r="BE24" s="114"/>
      <c r="BF24" s="115"/>
      <c r="BG24" s="116"/>
      <c r="BH24" s="518"/>
      <c r="BI24" s="518"/>
      <c r="BJ24" s="527"/>
      <c r="BK24" s="114"/>
      <c r="BL24" s="114"/>
      <c r="BM24" s="114"/>
      <c r="BN24" s="114"/>
      <c r="BO24" s="115"/>
      <c r="BP24" s="116"/>
      <c r="BQ24" s="518"/>
      <c r="BR24" s="518"/>
      <c r="BS24" s="495"/>
      <c r="BT24" s="117"/>
      <c r="BU24" s="117"/>
      <c r="BV24" s="117"/>
      <c r="BW24" s="117"/>
      <c r="BX24" s="117"/>
      <c r="BY24" s="117"/>
      <c r="BZ24" s="117"/>
      <c r="CA24" s="117"/>
      <c r="CB24" s="117"/>
      <c r="CC24" s="93"/>
      <c r="CD24" s="93"/>
      <c r="CE24" s="93"/>
      <c r="CF24" s="93"/>
      <c r="CG24" s="93"/>
      <c r="CH24" s="93"/>
      <c r="CI24" s="93"/>
      <c r="CJ24" s="93"/>
      <c r="CK24" s="93"/>
      <c r="CM24" s="521"/>
      <c r="CY24" s="498">
        <f>VLOOKUP(N24,[9]Validacion!$I$15:$M$19,2,FALSE)</f>
        <v>3</v>
      </c>
      <c r="CZ24" s="498">
        <f>VLOOKUP(O24,[9]Validacion!$I$23:$J$27,2,FALSE)</f>
        <v>4</v>
      </c>
      <c r="DD24" s="498">
        <f>VLOOKUP($N24,[9]Validacion!$I$15:$M$19,2,FALSE)</f>
        <v>3</v>
      </c>
      <c r="DE24" s="498">
        <f>IF(AF24="Fuerte",DD24-2,IF(AND(AF24="Moderado",AG24="Directamente",AH24="Directamente"),DD24-1,IF(AND(AF24="Moderado",AG24="No Disminuye",AH24="Directamente"),DD24,IF(AND(AF24="Moderado",AG24="Directamente",AH24="No Disminuye"),DD24-1,DD24))))</f>
        <v>1</v>
      </c>
      <c r="DF24" s="498">
        <f>VLOOKUP($O24,[9]Validacion!$I$23:$J$27,2,FALSE)</f>
        <v>4</v>
      </c>
      <c r="DG24" s="507">
        <f>IF(AF24="Fuerte",DF24,IF(AND(AF24="Moderado",AG24="Directamente",AH24="Directamente"),DF24-1,IF(AND(AF24="Moderado",AG24="No Disminuye",AH24="Directamente"),DF24-1,IF(AND(AF24="Moderado",AG24="Directamente",AH24="No Disminuye"),DF24,DF24))))</f>
        <v>4</v>
      </c>
    </row>
    <row r="25" spans="1:112" ht="103.5" customHeight="1" x14ac:dyDescent="0.25">
      <c r="A25" s="489"/>
      <c r="B25" s="489"/>
      <c r="C25" s="489"/>
      <c r="D25" s="522"/>
      <c r="E25" s="523"/>
      <c r="F25" s="524"/>
      <c r="L25" s="524"/>
      <c r="M25" s="524"/>
      <c r="N25" s="504"/>
      <c r="O25" s="504"/>
      <c r="P25" s="504"/>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506"/>
      <c r="AF25" s="504"/>
      <c r="AG25" s="504"/>
      <c r="AH25" s="504"/>
      <c r="AI25" s="504"/>
      <c r="AJ25" s="504"/>
      <c r="AK25" s="504"/>
      <c r="AL25" s="504"/>
      <c r="AM25" s="118" t="s">
        <v>347</v>
      </c>
      <c r="AN25" s="85" t="s">
        <v>348</v>
      </c>
      <c r="AO25" s="118" t="s">
        <v>340</v>
      </c>
      <c r="AP25" s="84">
        <v>43467</v>
      </c>
      <c r="AQ25" s="84">
        <v>43830</v>
      </c>
      <c r="AR25" s="93" t="s">
        <v>349</v>
      </c>
      <c r="AS25" s="93"/>
      <c r="AT25" s="85"/>
      <c r="AU25" s="92"/>
      <c r="AV25" s="92"/>
      <c r="AW25" s="124"/>
      <c r="AX25" s="130"/>
      <c r="AY25" s="500"/>
      <c r="AZ25" s="96"/>
      <c r="BA25" s="500"/>
      <c r="BB25" s="114"/>
      <c r="BC25" s="118"/>
      <c r="BD25" s="126"/>
      <c r="BE25" s="126"/>
      <c r="BF25" s="127"/>
      <c r="BG25" s="131"/>
      <c r="BH25" s="520"/>
      <c r="BI25" s="520"/>
      <c r="BJ25" s="529"/>
      <c r="BK25" s="114"/>
      <c r="BL25" s="118"/>
      <c r="BM25" s="126"/>
      <c r="BN25" s="126"/>
      <c r="BO25" s="127"/>
      <c r="BP25" s="131"/>
      <c r="BQ25" s="520"/>
      <c r="BR25" s="520"/>
      <c r="BS25" s="497"/>
      <c r="BT25" s="98"/>
      <c r="BU25" s="98"/>
      <c r="BV25" s="98"/>
      <c r="BW25" s="98"/>
      <c r="BX25" s="98"/>
      <c r="BY25" s="98"/>
      <c r="BZ25" s="98"/>
      <c r="CA25" s="98"/>
      <c r="CB25" s="98"/>
      <c r="CC25" s="93"/>
      <c r="CD25" s="93"/>
      <c r="CE25" s="93"/>
      <c r="CF25" s="93"/>
      <c r="CG25" s="93"/>
      <c r="CH25" s="93"/>
      <c r="CI25" s="93"/>
      <c r="CJ25" s="93"/>
      <c r="CK25" s="93"/>
      <c r="CM25" s="521"/>
      <c r="CY25" s="500"/>
      <c r="CZ25" s="500"/>
      <c r="DD25" s="499"/>
      <c r="DE25" s="499"/>
      <c r="DF25" s="499"/>
      <c r="DG25" s="507"/>
    </row>
    <row r="26" spans="1:112" ht="132.75" customHeight="1" x14ac:dyDescent="0.25">
      <c r="A26" s="489" t="s">
        <v>54</v>
      </c>
      <c r="B26" s="489" t="s">
        <v>197</v>
      </c>
      <c r="C26" s="489" t="s">
        <v>197</v>
      </c>
      <c r="D26" s="531" t="s">
        <v>215</v>
      </c>
      <c r="E26" s="523" t="s">
        <v>358</v>
      </c>
      <c r="F26" s="532" t="s">
        <v>359</v>
      </c>
      <c r="L26" s="532" t="s">
        <v>360</v>
      </c>
      <c r="M26" s="532" t="s">
        <v>361</v>
      </c>
      <c r="N26" s="504" t="s">
        <v>9</v>
      </c>
      <c r="O26" s="504" t="s">
        <v>14</v>
      </c>
      <c r="P26" s="504" t="str">
        <f>INDEX([9]Validacion!$C$15:$G$19,'Mapa de Riesgos'!CY26:CY28,'Mapa de Riesgos'!CZ26:CZ28)</f>
        <v>Extrema</v>
      </c>
      <c r="Q26" s="118"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506">
        <f>(IF(AD26="Fuerte",100,IF(AD26="Moderado",50,0))+IF(AD27="Fuerte",100,IF(AD27="Moderado",50,0))+IF(AD28="Fuerte",100,IF(AD28="Moderado",50,0)))/3</f>
        <v>100</v>
      </c>
      <c r="AF26" s="504" t="str">
        <f>IF(AE26=100,"Fuerte",IF(OR(AE26=99,AE26&gt;=50),"Moderado","Débil"))</f>
        <v>Fuerte</v>
      </c>
      <c r="AG26" s="504" t="s">
        <v>150</v>
      </c>
      <c r="AH26" s="504" t="s">
        <v>152</v>
      </c>
      <c r="AI26" s="504" t="str">
        <f>VLOOKUP(IF(DE26=0,DE26+1,DE26),[9]Validacion!$J$15:$K$19,2,FALSE)</f>
        <v>Rara Vez</v>
      </c>
      <c r="AJ26" s="504" t="str">
        <f>VLOOKUP(IF(DG26=0,DG26+1,DG26),[9]Validacion!$J$23:$K$27,2,FALSE)</f>
        <v>Mayor</v>
      </c>
      <c r="AK26" s="504" t="str">
        <f>INDEX([9]Validacion!$C$15:$G$19,IF(DE26=0,DE26+1,'Mapa de Riesgos'!DE26:DE28),IF(DG26=0,DG26+1,'Mapa de Riesgos'!DG26:DG28))</f>
        <v>Alta</v>
      </c>
      <c r="AL26" s="504" t="s">
        <v>226</v>
      </c>
      <c r="AM26" s="85" t="s">
        <v>363</v>
      </c>
      <c r="AN26" s="85" t="s">
        <v>339</v>
      </c>
      <c r="AO26" s="85" t="s">
        <v>340</v>
      </c>
      <c r="AP26" s="84">
        <v>43467</v>
      </c>
      <c r="AQ26" s="84">
        <v>43830</v>
      </c>
      <c r="AR26" s="93" t="s">
        <v>341</v>
      </c>
      <c r="AS26" s="93"/>
      <c r="AT26" s="93"/>
      <c r="AU26" s="93"/>
      <c r="AV26" s="93"/>
      <c r="AW26" s="113"/>
      <c r="AX26" s="86"/>
      <c r="AY26" s="498"/>
      <c r="AZ26" s="94"/>
      <c r="BA26" s="498"/>
      <c r="BB26" s="114"/>
      <c r="BC26" s="114"/>
      <c r="BD26" s="114"/>
      <c r="BE26" s="114"/>
      <c r="BF26" s="115"/>
      <c r="BG26" s="116"/>
      <c r="BH26" s="518"/>
      <c r="BI26" s="518"/>
      <c r="BJ26" s="527"/>
      <c r="BK26" s="114"/>
      <c r="BL26" s="114"/>
      <c r="BM26" s="114"/>
      <c r="BN26" s="114"/>
      <c r="BO26" s="115"/>
      <c r="BP26" s="116"/>
      <c r="BQ26" s="518"/>
      <c r="BR26" s="518"/>
      <c r="BS26" s="495"/>
      <c r="BT26" s="117"/>
      <c r="BU26" s="117"/>
      <c r="BV26" s="117"/>
      <c r="BW26" s="117"/>
      <c r="BX26" s="117"/>
      <c r="BY26" s="117"/>
      <c r="BZ26" s="117"/>
      <c r="CA26" s="117"/>
      <c r="CB26" s="117"/>
      <c r="CC26" s="93"/>
      <c r="CD26" s="93"/>
      <c r="CE26" s="93"/>
      <c r="CF26" s="93"/>
      <c r="CG26" s="93"/>
      <c r="CH26" s="93"/>
      <c r="CI26" s="93"/>
      <c r="CJ26" s="93"/>
      <c r="CK26" s="93"/>
      <c r="CM26" s="521"/>
      <c r="CY26" s="498">
        <f>VLOOKUP(N26,[9]Validacion!$I$15:$M$19,2,FALSE)</f>
        <v>3</v>
      </c>
      <c r="CZ26" s="498">
        <f>VLOOKUP(O26,[9]Validacion!$I$23:$J$27,2,FALSE)</f>
        <v>4</v>
      </c>
      <c r="DD26" s="498">
        <f>VLOOKUP($N26,[9]Validacion!$I$15:$M$19,2,FALSE)</f>
        <v>3</v>
      </c>
      <c r="DE26" s="498">
        <f>IF(AF26="Fuerte",DD26-2,IF(AND(AF26="Moderado",AG26="Directamente",AH26="Directamente"),DD26-1,IF(AND(AF26="Moderado",AG26="No Disminuye",AH26="Directamente"),DD26,IF(AND(AF26="Moderado",AG26="Directamente",AH26="No Disminuye"),DD26-1,DD26))))</f>
        <v>1</v>
      </c>
      <c r="DF26" s="498">
        <f>VLOOKUP($O26,[9]Validacion!$I$23:$J$27,2,FALSE)</f>
        <v>4</v>
      </c>
      <c r="DG26" s="507">
        <f>IF(AF26="Fuerte",DF26,IF(AND(AF26="Moderado",AG26="Directamente",AH26="Directamente"),DF26-1,IF(AND(AF26="Moderado",AG26="No Disminuye",AH26="Directamente"),DF26-1,IF(AND(AF26="Moderado",AG26="Directamente",AH26="No Disminuye"),DF26,DF26))))</f>
        <v>4</v>
      </c>
    </row>
    <row r="27" spans="1:112" ht="91.5" customHeight="1" x14ac:dyDescent="0.25">
      <c r="A27" s="489"/>
      <c r="B27" s="489"/>
      <c r="C27" s="489"/>
      <c r="D27" s="531"/>
      <c r="E27" s="523"/>
      <c r="F27" s="532"/>
      <c r="L27" s="532"/>
      <c r="M27" s="532"/>
      <c r="N27" s="504"/>
      <c r="O27" s="504"/>
      <c r="P27" s="504"/>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506"/>
      <c r="AF27" s="504"/>
      <c r="AG27" s="504"/>
      <c r="AH27" s="504"/>
      <c r="AI27" s="504"/>
      <c r="AJ27" s="504"/>
      <c r="AK27" s="504"/>
      <c r="AL27" s="504"/>
      <c r="AM27" s="85" t="s">
        <v>365</v>
      </c>
      <c r="AN27" s="85" t="s">
        <v>366</v>
      </c>
      <c r="AO27" s="85" t="s">
        <v>54</v>
      </c>
      <c r="AP27" s="84">
        <v>43467</v>
      </c>
      <c r="AQ27" s="84">
        <v>43830</v>
      </c>
      <c r="AR27" s="93" t="s">
        <v>367</v>
      </c>
      <c r="AS27" s="93"/>
      <c r="AT27" s="93"/>
      <c r="AU27" s="501"/>
      <c r="AV27" s="501"/>
      <c r="AW27" s="512"/>
      <c r="AX27" s="514"/>
      <c r="AY27" s="499"/>
      <c r="AZ27" s="95"/>
      <c r="BA27" s="499"/>
      <c r="BB27" s="114"/>
      <c r="BC27" s="114"/>
      <c r="BD27" s="516"/>
      <c r="BE27" s="516"/>
      <c r="BF27" s="525"/>
      <c r="BG27" s="510"/>
      <c r="BH27" s="519"/>
      <c r="BI27" s="519"/>
      <c r="BJ27" s="528"/>
      <c r="BK27" s="114"/>
      <c r="BL27" s="114"/>
      <c r="BM27" s="516"/>
      <c r="BN27" s="516"/>
      <c r="BO27" s="525"/>
      <c r="BP27" s="510"/>
      <c r="BQ27" s="519"/>
      <c r="BR27" s="519"/>
      <c r="BS27" s="496"/>
      <c r="BT27" s="97"/>
      <c r="BU27" s="97"/>
      <c r="BV27" s="495"/>
      <c r="BW27" s="495"/>
      <c r="BX27" s="495"/>
      <c r="BY27" s="495"/>
      <c r="BZ27" s="495"/>
      <c r="CA27" s="97"/>
      <c r="CB27" s="495"/>
      <c r="CC27" s="93"/>
      <c r="CD27" s="93"/>
      <c r="CE27" s="93"/>
      <c r="CF27" s="93"/>
      <c r="CG27" s="93"/>
      <c r="CH27" s="93"/>
      <c r="CI27" s="93"/>
      <c r="CJ27" s="93"/>
      <c r="CK27" s="93"/>
      <c r="CM27" s="521"/>
      <c r="CY27" s="499"/>
      <c r="CZ27" s="499"/>
      <c r="DD27" s="499"/>
      <c r="DE27" s="499"/>
      <c r="DF27" s="499"/>
      <c r="DG27" s="507"/>
    </row>
    <row r="28" spans="1:112" ht="105.75" customHeight="1" x14ac:dyDescent="0.25">
      <c r="A28" s="489"/>
      <c r="B28" s="489"/>
      <c r="C28" s="489"/>
      <c r="D28" s="531"/>
      <c r="E28" s="523"/>
      <c r="F28" s="532"/>
      <c r="L28" s="532"/>
      <c r="M28" s="532"/>
      <c r="N28" s="504"/>
      <c r="O28" s="504"/>
      <c r="P28" s="504"/>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506"/>
      <c r="AF28" s="504"/>
      <c r="AG28" s="504"/>
      <c r="AH28" s="504"/>
      <c r="AI28" s="504"/>
      <c r="AJ28" s="504"/>
      <c r="AK28" s="504"/>
      <c r="AL28" s="504"/>
      <c r="AM28" s="85" t="s">
        <v>369</v>
      </c>
      <c r="AN28" s="85" t="s">
        <v>370</v>
      </c>
      <c r="AO28" s="93" t="s">
        <v>54</v>
      </c>
      <c r="AP28" s="84">
        <v>43467</v>
      </c>
      <c r="AQ28" s="84">
        <v>43830</v>
      </c>
      <c r="AR28" s="93" t="s">
        <v>371</v>
      </c>
      <c r="AS28" s="93"/>
      <c r="AT28" s="85"/>
      <c r="AU28" s="503"/>
      <c r="AV28" s="503"/>
      <c r="AW28" s="513"/>
      <c r="AX28" s="515"/>
      <c r="AY28" s="500"/>
      <c r="AZ28" s="96"/>
      <c r="BA28" s="500"/>
      <c r="BB28" s="114"/>
      <c r="BC28" s="118"/>
      <c r="BD28" s="517"/>
      <c r="BE28" s="517"/>
      <c r="BF28" s="526"/>
      <c r="BG28" s="511"/>
      <c r="BH28" s="520"/>
      <c r="BI28" s="520"/>
      <c r="BJ28" s="529"/>
      <c r="BK28" s="114"/>
      <c r="BL28" s="118"/>
      <c r="BM28" s="517"/>
      <c r="BN28" s="517"/>
      <c r="BO28" s="526"/>
      <c r="BP28" s="511"/>
      <c r="BQ28" s="520"/>
      <c r="BR28" s="520"/>
      <c r="BS28" s="497"/>
      <c r="BT28" s="98"/>
      <c r="BU28" s="98"/>
      <c r="BV28" s="497"/>
      <c r="BW28" s="497"/>
      <c r="BX28" s="497"/>
      <c r="BY28" s="497"/>
      <c r="BZ28" s="497"/>
      <c r="CA28" s="98"/>
      <c r="CB28" s="497"/>
      <c r="CC28" s="93"/>
      <c r="CD28" s="93"/>
      <c r="CE28" s="93"/>
      <c r="CF28" s="93"/>
      <c r="CG28" s="93"/>
      <c r="CH28" s="93"/>
      <c r="CI28" s="93"/>
      <c r="CJ28" s="93"/>
      <c r="CK28" s="93"/>
      <c r="CM28" s="521"/>
      <c r="CY28" s="500"/>
      <c r="CZ28" s="500"/>
      <c r="DD28" s="499"/>
      <c r="DE28" s="499"/>
      <c r="DF28" s="499"/>
      <c r="DG28" s="507"/>
    </row>
    <row r="29" spans="1:112" ht="105.75" customHeight="1" x14ac:dyDescent="0.25">
      <c r="A29" s="489" t="s">
        <v>54</v>
      </c>
      <c r="B29" s="489" t="s">
        <v>197</v>
      </c>
      <c r="C29" s="489" t="s">
        <v>197</v>
      </c>
      <c r="D29" s="531" t="s">
        <v>215</v>
      </c>
      <c r="E29" s="523" t="s">
        <v>358</v>
      </c>
      <c r="F29" s="532" t="s">
        <v>372</v>
      </c>
      <c r="L29" s="532" t="s">
        <v>373</v>
      </c>
      <c r="M29" s="532" t="s">
        <v>374</v>
      </c>
      <c r="N29" s="504" t="s">
        <v>9</v>
      </c>
      <c r="O29" s="504" t="s">
        <v>14</v>
      </c>
      <c r="P29" s="504" t="str">
        <f>INDEX([9]Validacion!$C$15:$G$19,'Mapa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506">
        <f>(IF(AD29="Fuerte",100,IF(AD29="Moderado",50,0))+IF(AD30="Fuerte",100,IF(AD30="Moderado",50,0))+IF(AD31="Fuerte",100,IF(AD31="Moderado",50,0)))/3</f>
        <v>100</v>
      </c>
      <c r="AF29" s="504" t="str">
        <f>IF(AE29=100,"Fuerte",IF(OR(AE29=99,AE29&gt;=50),"Moderado","Débil"))</f>
        <v>Fuerte</v>
      </c>
      <c r="AG29" s="504" t="s">
        <v>150</v>
      </c>
      <c r="AH29" s="504" t="s">
        <v>152</v>
      </c>
      <c r="AI29" s="504" t="str">
        <f>VLOOKUP(IF(DE29=0,DE29+1,DE29),[9]Validacion!$J$15:$K$19,2,FALSE)</f>
        <v>Rara Vez</v>
      </c>
      <c r="AJ29" s="504" t="str">
        <f>VLOOKUP(IF(DG29=0,DG29+1,DG29),[9]Validacion!$J$23:$K$27,2,FALSE)</f>
        <v>Mayor</v>
      </c>
      <c r="AK29" s="504" t="str">
        <f>INDEX([9]Validacion!$C$15:$G$19,IF(DE29=0,DE29+1,'Mapa de Riesgos'!DE29:DE31),IF(DG29=0,DG29+1,'Mapa de Riesgos'!DG29:DG31))</f>
        <v>Alta</v>
      </c>
      <c r="AL29" s="504" t="s">
        <v>226</v>
      </c>
      <c r="AM29" s="85" t="s">
        <v>376</v>
      </c>
      <c r="AN29" s="93" t="s">
        <v>377</v>
      </c>
      <c r="AO29" s="93" t="s">
        <v>378</v>
      </c>
      <c r="AP29" s="84">
        <v>43467</v>
      </c>
      <c r="AQ29" s="84">
        <v>43830</v>
      </c>
      <c r="AR29" s="93" t="s">
        <v>379</v>
      </c>
      <c r="AS29" s="93"/>
      <c r="AT29" s="93"/>
      <c r="AU29" s="93"/>
      <c r="AV29" s="93"/>
      <c r="AW29" s="113"/>
      <c r="AX29" s="86"/>
      <c r="AY29" s="498"/>
      <c r="AZ29" s="94"/>
      <c r="BA29" s="498"/>
      <c r="BB29" s="114"/>
      <c r="BC29" s="114"/>
      <c r="BD29" s="114"/>
      <c r="BE29" s="114"/>
      <c r="BF29" s="115"/>
      <c r="BG29" s="116"/>
      <c r="BH29" s="518"/>
      <c r="BI29" s="518"/>
      <c r="BJ29" s="527"/>
      <c r="BK29" s="114"/>
      <c r="BL29" s="114"/>
      <c r="BM29" s="114"/>
      <c r="BN29" s="114"/>
      <c r="BO29" s="115"/>
      <c r="BP29" s="116"/>
      <c r="BQ29" s="518"/>
      <c r="BR29" s="518"/>
      <c r="BS29" s="495"/>
      <c r="BT29" s="117"/>
      <c r="BU29" s="117"/>
      <c r="BV29" s="117"/>
      <c r="BW29" s="117"/>
      <c r="BX29" s="117"/>
      <c r="BY29" s="117"/>
      <c r="BZ29" s="117"/>
      <c r="CA29" s="117"/>
      <c r="CB29" s="117"/>
      <c r="CC29" s="93"/>
      <c r="CD29" s="93"/>
      <c r="CE29" s="93"/>
      <c r="CF29" s="93"/>
      <c r="CG29" s="93"/>
      <c r="CH29" s="93"/>
      <c r="CI29" s="93"/>
      <c r="CJ29" s="93"/>
      <c r="CK29" s="93"/>
      <c r="CM29" s="521"/>
      <c r="CY29" s="498">
        <f>VLOOKUP(N29,[9]Validacion!$I$15:$M$19,2,FALSE)</f>
        <v>3</v>
      </c>
      <c r="CZ29" s="498">
        <f>VLOOKUP(O29,[9]Validacion!$I$23:$J$27,2,FALSE)</f>
        <v>4</v>
      </c>
      <c r="DD29" s="498">
        <f>VLOOKUP($N29,[9]Validacion!$I$15:$M$19,2,FALSE)</f>
        <v>3</v>
      </c>
      <c r="DE29" s="498">
        <f>IF(AF29="Fuerte",DD29-2,IF(AND(AF29="Moderado",AG29="Directamente",AH29="Directamente"),DD29-1,IF(AND(AF29="Moderado",AG29="No Disminuye",AH29="Directamente"),DD29,IF(AND(AF29="Moderado",AG29="Directamente",AH29="No Disminuye"),DD29-1,DD29))))</f>
        <v>1</v>
      </c>
      <c r="DF29" s="498">
        <f>VLOOKUP($O29,[9]Validacion!$I$23:$J$27,2,FALSE)</f>
        <v>4</v>
      </c>
      <c r="DG29" s="507">
        <f>IF(AF29="Fuerte",DF29,IF(AND(AF29="Moderado",AG29="Directamente",AH29="Directamente"),DF29-1,IF(AND(AF29="Moderado",AG29="No Disminuye",AH29="Directamente"),DF29-1,IF(AND(AF29="Moderado",AG29="Directamente",AH29="No Disminuye"),DF29,DF29))))</f>
        <v>4</v>
      </c>
    </row>
    <row r="30" spans="1:112" ht="105.75" customHeight="1" x14ac:dyDescent="0.25">
      <c r="A30" s="489"/>
      <c r="B30" s="489"/>
      <c r="C30" s="489"/>
      <c r="D30" s="531"/>
      <c r="E30" s="523"/>
      <c r="F30" s="532"/>
      <c r="L30" s="532"/>
      <c r="M30" s="532"/>
      <c r="N30" s="504"/>
      <c r="O30" s="504"/>
      <c r="P30" s="504"/>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506"/>
      <c r="AF30" s="504"/>
      <c r="AG30" s="504"/>
      <c r="AH30" s="504"/>
      <c r="AI30" s="504"/>
      <c r="AJ30" s="504"/>
      <c r="AK30" s="504"/>
      <c r="AL30" s="504"/>
      <c r="AM30" s="85" t="s">
        <v>381</v>
      </c>
      <c r="AN30" s="93" t="s">
        <v>382</v>
      </c>
      <c r="AO30" s="93" t="s">
        <v>378</v>
      </c>
      <c r="AP30" s="84">
        <v>43467</v>
      </c>
      <c r="AQ30" s="84">
        <v>43830</v>
      </c>
      <c r="AR30" s="93" t="s">
        <v>383</v>
      </c>
      <c r="AS30" s="93"/>
      <c r="AT30" s="93"/>
      <c r="AU30" s="501"/>
      <c r="AV30" s="501"/>
      <c r="AW30" s="512"/>
      <c r="AX30" s="514"/>
      <c r="AY30" s="499"/>
      <c r="AZ30" s="95"/>
      <c r="BA30" s="499"/>
      <c r="BB30" s="114"/>
      <c r="BC30" s="114"/>
      <c r="BD30" s="516"/>
      <c r="BE30" s="516"/>
      <c r="BF30" s="525"/>
      <c r="BG30" s="510"/>
      <c r="BH30" s="519"/>
      <c r="BI30" s="519"/>
      <c r="BJ30" s="528"/>
      <c r="BK30" s="114"/>
      <c r="BL30" s="114"/>
      <c r="BM30" s="516"/>
      <c r="BN30" s="516"/>
      <c r="BO30" s="525"/>
      <c r="BP30" s="510"/>
      <c r="BQ30" s="519"/>
      <c r="BR30" s="519"/>
      <c r="BS30" s="496"/>
      <c r="BT30" s="97"/>
      <c r="BU30" s="97"/>
      <c r="BV30" s="495"/>
      <c r="BW30" s="495"/>
      <c r="BX30" s="495"/>
      <c r="BY30" s="495"/>
      <c r="BZ30" s="495"/>
      <c r="CA30" s="97"/>
      <c r="CB30" s="495"/>
      <c r="CC30" s="93"/>
      <c r="CD30" s="93"/>
      <c r="CE30" s="93"/>
      <c r="CF30" s="93"/>
      <c r="CG30" s="93"/>
      <c r="CH30" s="93"/>
      <c r="CI30" s="93"/>
      <c r="CJ30" s="93"/>
      <c r="CK30" s="93"/>
      <c r="CM30" s="521"/>
      <c r="CY30" s="499"/>
      <c r="CZ30" s="499"/>
      <c r="DD30" s="499"/>
      <c r="DE30" s="499"/>
      <c r="DF30" s="499"/>
      <c r="DG30" s="507"/>
    </row>
    <row r="31" spans="1:112" ht="108" customHeight="1" x14ac:dyDescent="0.25">
      <c r="A31" s="489"/>
      <c r="B31" s="489"/>
      <c r="C31" s="489"/>
      <c r="D31" s="531"/>
      <c r="E31" s="523"/>
      <c r="F31" s="532"/>
      <c r="L31" s="532"/>
      <c r="M31" s="532"/>
      <c r="N31" s="504"/>
      <c r="O31" s="504"/>
      <c r="P31" s="504"/>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506"/>
      <c r="AF31" s="504"/>
      <c r="AG31" s="504"/>
      <c r="AH31" s="504"/>
      <c r="AI31" s="504"/>
      <c r="AJ31" s="504"/>
      <c r="AK31" s="504"/>
      <c r="AL31" s="504"/>
      <c r="AM31" s="85" t="s">
        <v>369</v>
      </c>
      <c r="AN31" s="85" t="s">
        <v>370</v>
      </c>
      <c r="AO31" s="93" t="s">
        <v>54</v>
      </c>
      <c r="AP31" s="84">
        <v>43467</v>
      </c>
      <c r="AQ31" s="84">
        <v>43830</v>
      </c>
      <c r="AR31" s="93" t="s">
        <v>371</v>
      </c>
      <c r="AS31" s="93"/>
      <c r="AT31" s="85"/>
      <c r="AU31" s="503"/>
      <c r="AV31" s="503"/>
      <c r="AW31" s="513"/>
      <c r="AX31" s="515"/>
      <c r="AY31" s="500"/>
      <c r="AZ31" s="96"/>
      <c r="BA31" s="500"/>
      <c r="BB31" s="114"/>
      <c r="BC31" s="118"/>
      <c r="BD31" s="517"/>
      <c r="BE31" s="517"/>
      <c r="BF31" s="526"/>
      <c r="BG31" s="511"/>
      <c r="BH31" s="520"/>
      <c r="BI31" s="520"/>
      <c r="BJ31" s="529"/>
      <c r="BK31" s="114"/>
      <c r="BL31" s="118"/>
      <c r="BM31" s="517"/>
      <c r="BN31" s="517"/>
      <c r="BO31" s="526"/>
      <c r="BP31" s="511"/>
      <c r="BQ31" s="520"/>
      <c r="BR31" s="520"/>
      <c r="BS31" s="497"/>
      <c r="BT31" s="98"/>
      <c r="BU31" s="98"/>
      <c r="BV31" s="497"/>
      <c r="BW31" s="497"/>
      <c r="BX31" s="497"/>
      <c r="BY31" s="497"/>
      <c r="BZ31" s="497"/>
      <c r="CA31" s="98"/>
      <c r="CB31" s="497"/>
      <c r="CC31" s="93"/>
      <c r="CD31" s="93"/>
      <c r="CE31" s="93"/>
      <c r="CF31" s="93"/>
      <c r="CG31" s="93"/>
      <c r="CH31" s="93"/>
      <c r="CI31" s="93"/>
      <c r="CJ31" s="93"/>
      <c r="CK31" s="93"/>
      <c r="CM31" s="521"/>
      <c r="CY31" s="500"/>
      <c r="CZ31" s="500"/>
      <c r="DD31" s="499"/>
      <c r="DE31" s="499"/>
      <c r="DF31" s="499"/>
      <c r="DG31" s="507"/>
    </row>
    <row r="32" spans="1:112" ht="174.75" customHeight="1" x14ac:dyDescent="0.25">
      <c r="A32" s="93" t="s">
        <v>52</v>
      </c>
      <c r="B32" s="93" t="s">
        <v>197</v>
      </c>
      <c r="C32" s="93" t="s">
        <v>197</v>
      </c>
      <c r="D32" s="132" t="s">
        <v>214</v>
      </c>
      <c r="E32" s="133" t="s">
        <v>384</v>
      </c>
      <c r="F32" s="133" t="s">
        <v>385</v>
      </c>
      <c r="L32" s="133" t="s">
        <v>386</v>
      </c>
      <c r="M32" s="133" t="s">
        <v>387</v>
      </c>
      <c r="N32" s="90" t="s">
        <v>10</v>
      </c>
      <c r="O32" s="90" t="s">
        <v>14</v>
      </c>
      <c r="P32" s="90" t="str">
        <f>INDEX([9]Validacion!$C$15:$G$19,'Mapa de Riesgos'!CY32:CY32,'Mapa de Riesgos'!CZ32:CZ32)</f>
        <v>Alta</v>
      </c>
      <c r="Q32" s="118"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89" t="s">
        <v>25</v>
      </c>
      <c r="B33" s="489" t="s">
        <v>27</v>
      </c>
      <c r="C33" s="489" t="s">
        <v>27</v>
      </c>
      <c r="D33" s="533" t="s">
        <v>391</v>
      </c>
      <c r="E33" s="489" t="s">
        <v>392</v>
      </c>
      <c r="F33" s="532" t="s">
        <v>393</v>
      </c>
      <c r="L33" s="489" t="s">
        <v>394</v>
      </c>
      <c r="M33" s="489" t="s">
        <v>395</v>
      </c>
      <c r="N33" s="504" t="s">
        <v>10</v>
      </c>
      <c r="O33" s="504" t="s">
        <v>14</v>
      </c>
      <c r="P33" s="504" t="str">
        <f>INDEX([9]Validacion!$C$15:$G$19,'Mapa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504">
        <f>(IF(AD33="Fuerte",100,IF(AD33="Moderado",50,0))+IF(AD34="Fuerte",100,IF(AD34="Moderado",50,0)))/2</f>
        <v>100</v>
      </c>
      <c r="AF33" s="504" t="str">
        <f>IF(AE33=100,"Fuerte",IF(OR(AE33=99,AE33&gt;=50),"Moderado","Débil"))</f>
        <v>Fuerte</v>
      </c>
      <c r="AG33" s="504" t="s">
        <v>150</v>
      </c>
      <c r="AH33" s="504" t="s">
        <v>152</v>
      </c>
      <c r="AI33" s="504" t="str">
        <f>VLOOKUP(IF(DE33=0,DE33+1,DE33),[9]Validacion!$J$15:$K$19,2,FALSE)</f>
        <v>Rara Vez</v>
      </c>
      <c r="AJ33" s="504" t="str">
        <f>VLOOKUP(IF(DG33=0,DG33+1,DG33),[9]Validacion!$J$23:$K$27,2,FALSE)</f>
        <v>Mayor</v>
      </c>
      <c r="AK33" s="504" t="str">
        <f>INDEX([9]Validacion!$C$15:$G$19,IF(DE33=0,DE33+1,'Mapa de Riesgos'!DE33:DE34),IF(DG33=0,DG33+1,'Mapa de Riesgos'!DG33:DG34))</f>
        <v>Alta</v>
      </c>
      <c r="AL33" s="504" t="s">
        <v>226</v>
      </c>
      <c r="AM33" s="93" t="s">
        <v>397</v>
      </c>
      <c r="AN33" s="93" t="s">
        <v>398</v>
      </c>
      <c r="AO33" s="93" t="s">
        <v>25</v>
      </c>
      <c r="AP33" s="84">
        <v>43467</v>
      </c>
      <c r="AQ33" s="84">
        <v>43830</v>
      </c>
      <c r="AR33" s="93" t="s">
        <v>341</v>
      </c>
      <c r="AS33" s="535"/>
      <c r="AT33" s="535"/>
      <c r="AU33" s="93"/>
      <c r="AV33" s="93"/>
      <c r="AW33" s="137"/>
      <c r="AX33" s="86"/>
      <c r="AY33" s="498"/>
      <c r="AZ33" s="94"/>
      <c r="BA33" s="498"/>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98">
        <f>VLOOKUP(N33,[9]Validacion!$I$15:$M$19,2,FALSE)</f>
        <v>2</v>
      </c>
      <c r="CZ33" s="498">
        <f>VLOOKUP(O33,[9]Validacion!$I$23:$J$27,2,FALSE)</f>
        <v>4</v>
      </c>
      <c r="DD33" s="498">
        <f>VLOOKUP($N33,[9]Validacion!$I$15:$M$19,2,FALSE)</f>
        <v>2</v>
      </c>
      <c r="DE33" s="498">
        <f>IF(AF33="Fuerte",DD33-2,IF(AND(AF33="Moderado",AG33="Directamente",AH33="Directamente"),DD33-1,IF(AND(AF33="Moderado",AG33="No Disminuye",AH33="Directamente"),DD33,IF(AND(AF33="Moderado",AG33="Directamente",AH33="No Disminuye"),DD33-1,DD33))))</f>
        <v>0</v>
      </c>
      <c r="DF33" s="498">
        <f>VLOOKUP($O33,[9]Validacion!$I$23:$J$27,2,FALSE)</f>
        <v>4</v>
      </c>
      <c r="DG33" s="507">
        <f>IF(AF33="Fuerte",DF33,IF(AND(AF33="Moderado",AG33="Directamente",AH33="Directamente"),DF33-1,IF(AND(AF33="Moderado",AG33="No Disminuye",AH33="Directamente"),DF33-1,IF(AND(AF33="Moderado",AG33="Directamente",AH33="No Disminuye"),DF33,DF33))))</f>
        <v>4</v>
      </c>
    </row>
    <row r="34" spans="1:111" ht="102" customHeight="1" x14ac:dyDescent="0.25">
      <c r="A34" s="489"/>
      <c r="B34" s="489"/>
      <c r="C34" s="489"/>
      <c r="D34" s="533"/>
      <c r="E34" s="489"/>
      <c r="F34" s="532"/>
      <c r="L34" s="489"/>
      <c r="M34" s="489"/>
      <c r="N34" s="504"/>
      <c r="O34" s="504"/>
      <c r="P34" s="504"/>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504"/>
      <c r="AF34" s="504"/>
      <c r="AG34" s="504"/>
      <c r="AH34" s="504"/>
      <c r="AI34" s="504"/>
      <c r="AJ34" s="504"/>
      <c r="AK34" s="504"/>
      <c r="AL34" s="504"/>
      <c r="AM34" s="93" t="s">
        <v>400</v>
      </c>
      <c r="AN34" s="93" t="s">
        <v>401</v>
      </c>
      <c r="AO34" s="93" t="s">
        <v>25</v>
      </c>
      <c r="AP34" s="84">
        <v>43467</v>
      </c>
      <c r="AQ34" s="84">
        <v>43830</v>
      </c>
      <c r="AR34" s="93" t="s">
        <v>402</v>
      </c>
      <c r="AS34" s="536"/>
      <c r="AT34" s="536"/>
      <c r="AU34" s="93"/>
      <c r="AV34" s="93"/>
      <c r="AW34" s="138"/>
      <c r="AX34" s="86"/>
      <c r="AY34" s="500"/>
      <c r="AZ34" s="96"/>
      <c r="BA34" s="500"/>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500"/>
      <c r="CZ34" s="500"/>
      <c r="DD34" s="500"/>
      <c r="DE34" s="500"/>
      <c r="DF34" s="500"/>
      <c r="DG34" s="507"/>
    </row>
    <row r="35" spans="1:111" ht="134.25" customHeight="1" x14ac:dyDescent="0.25">
      <c r="A35" s="489" t="s">
        <v>25</v>
      </c>
      <c r="B35" s="489" t="s">
        <v>27</v>
      </c>
      <c r="C35" s="489" t="s">
        <v>27</v>
      </c>
      <c r="D35" s="534" t="s">
        <v>213</v>
      </c>
      <c r="E35" s="489" t="s">
        <v>403</v>
      </c>
      <c r="F35" s="532" t="s">
        <v>404</v>
      </c>
      <c r="L35" s="532" t="s">
        <v>405</v>
      </c>
      <c r="M35" s="532" t="s">
        <v>406</v>
      </c>
      <c r="N35" s="504" t="s">
        <v>10</v>
      </c>
      <c r="O35" s="504" t="s">
        <v>14</v>
      </c>
      <c r="P35" s="504" t="str">
        <f>INDEX([9]Validacion!$C$15:$G$19,'Mapa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504">
        <f>(IF(AD35="Fuerte",100,IF(AD35="Moderado",50,0))+IF(AD36="Fuerte",100,IF(AD36="Moderado",50,0)))/2</f>
        <v>100</v>
      </c>
      <c r="AF35" s="504" t="str">
        <f>IF(AE35=100,"Fuerte",IF(OR(AE35=99,AE35&gt;=50),"Moderado","Débil"))</f>
        <v>Fuerte</v>
      </c>
      <c r="AG35" s="504" t="s">
        <v>150</v>
      </c>
      <c r="AH35" s="504" t="s">
        <v>152</v>
      </c>
      <c r="AI35" s="504" t="str">
        <f>VLOOKUP(IF(DE35=0,DE35+1,DE35),[9]Validacion!$J$15:$K$19,2,FALSE)</f>
        <v>Rara Vez</v>
      </c>
      <c r="AJ35" s="504" t="str">
        <f>VLOOKUP(IF(DG35=0,DG35+1,DG35),[9]Validacion!$J$23:$K$27,2,FALSE)</f>
        <v>Mayor</v>
      </c>
      <c r="AK35" s="504" t="str">
        <f>INDEX([9]Validacion!$C$15:$G$19,IF(DE35=0,DE35+1,'Mapa de Riesgos'!DE35:DE36),IF(DG35=0,DG35+1,'Mapa de Riesgos'!DG35:DG36))</f>
        <v>Alta</v>
      </c>
      <c r="AL35" s="504" t="s">
        <v>226</v>
      </c>
      <c r="AM35" s="93" t="s">
        <v>408</v>
      </c>
      <c r="AN35" s="93" t="s">
        <v>313</v>
      </c>
      <c r="AO35" s="93" t="s">
        <v>25</v>
      </c>
      <c r="AP35" s="84">
        <v>43467</v>
      </c>
      <c r="AQ35" s="84">
        <v>43830</v>
      </c>
      <c r="AR35" s="93" t="s">
        <v>409</v>
      </c>
      <c r="AS35" s="535"/>
      <c r="AT35" s="535"/>
      <c r="AU35" s="93"/>
      <c r="AV35" s="93"/>
      <c r="AW35" s="90"/>
      <c r="AX35" s="86"/>
      <c r="AY35" s="498"/>
      <c r="AZ35" s="94"/>
      <c r="BA35" s="498"/>
      <c r="BB35" s="535"/>
      <c r="BC35" s="535"/>
      <c r="BD35" s="93"/>
      <c r="BE35" s="90"/>
      <c r="BF35" s="90"/>
      <c r="BG35" s="86"/>
      <c r="BH35" s="498"/>
      <c r="BI35" s="498"/>
      <c r="BJ35" s="495"/>
      <c r="BK35" s="535"/>
      <c r="BL35" s="535"/>
      <c r="BM35" s="93"/>
      <c r="BN35" s="90"/>
      <c r="BO35" s="90"/>
      <c r="BP35" s="86"/>
      <c r="BQ35" s="498"/>
      <c r="BR35" s="498"/>
      <c r="BS35" s="498"/>
      <c r="BT35" s="117"/>
      <c r="BU35" s="117"/>
      <c r="BV35" s="117"/>
      <c r="BW35" s="117"/>
      <c r="BX35" s="117"/>
      <c r="BY35" s="117"/>
      <c r="BZ35" s="117"/>
      <c r="CA35" s="117"/>
      <c r="CB35" s="117"/>
      <c r="CC35" s="93"/>
      <c r="CD35" s="93"/>
      <c r="CE35" s="93"/>
      <c r="CF35" s="93"/>
      <c r="CG35" s="93"/>
      <c r="CH35" s="93"/>
      <c r="CI35" s="93"/>
      <c r="CJ35" s="93"/>
      <c r="CK35" s="93"/>
      <c r="CY35" s="498">
        <f>VLOOKUP(N35,[9]Validacion!$I$15:$M$19,2,FALSE)</f>
        <v>2</v>
      </c>
      <c r="CZ35" s="498">
        <f>VLOOKUP(O35,[9]Validacion!$I$23:$J$27,2,FALSE)</f>
        <v>4</v>
      </c>
      <c r="DD35" s="498">
        <f>VLOOKUP($N35,[9]Validacion!$I$15:$M$19,2,FALSE)</f>
        <v>2</v>
      </c>
      <c r="DE35" s="498">
        <f>IF(AF35="Fuerte",DD35-2,IF(AND(AF35="Moderado",AG35="Directamente",AH35="Directamente"),DD35-1,IF(AND(AF35="Moderado",AG35="No Disminuye",AH35="Directamente"),DD35,IF(AND(AF35="Moderado",AG35="Directamente",AH35="No Disminuye"),DD35-1,DD35))))</f>
        <v>0</v>
      </c>
      <c r="DF35" s="498">
        <f>VLOOKUP($O35,[9]Validacion!$I$23:$J$27,2,FALSE)</f>
        <v>4</v>
      </c>
      <c r="DG35" s="507">
        <f>IF(AF35="Fuerte",DF35,IF(AND(AF35="Moderado",AG35="Directamente",AH35="Directamente"),DF35-1,IF(AND(AF35="Moderado",AG35="No Disminuye",AH35="Directamente"),DF35-1,IF(AND(AF35="Moderado",AG35="Directamente",AH35="No Disminuye"),DF35,DF35))))</f>
        <v>4</v>
      </c>
    </row>
    <row r="36" spans="1:111" ht="99" customHeight="1" x14ac:dyDescent="0.25">
      <c r="A36" s="489"/>
      <c r="B36" s="489"/>
      <c r="C36" s="489"/>
      <c r="D36" s="534"/>
      <c r="E36" s="489"/>
      <c r="F36" s="532"/>
      <c r="L36" s="532"/>
      <c r="M36" s="532"/>
      <c r="N36" s="504"/>
      <c r="O36" s="504"/>
      <c r="P36" s="504"/>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504"/>
      <c r="AF36" s="504"/>
      <c r="AG36" s="504"/>
      <c r="AH36" s="504"/>
      <c r="AI36" s="504"/>
      <c r="AJ36" s="504"/>
      <c r="AK36" s="504"/>
      <c r="AL36" s="504"/>
      <c r="AM36" s="93" t="s">
        <v>411</v>
      </c>
      <c r="AN36" s="93" t="s">
        <v>412</v>
      </c>
      <c r="AO36" s="93" t="s">
        <v>25</v>
      </c>
      <c r="AP36" s="84">
        <v>43467</v>
      </c>
      <c r="AQ36" s="84">
        <v>43830</v>
      </c>
      <c r="AR36" s="93" t="s">
        <v>413</v>
      </c>
      <c r="AS36" s="536"/>
      <c r="AT36" s="536"/>
      <c r="AU36" s="93"/>
      <c r="AV36" s="93"/>
      <c r="AW36" s="113"/>
      <c r="AX36" s="86"/>
      <c r="AY36" s="500"/>
      <c r="AZ36" s="96"/>
      <c r="BA36" s="500"/>
      <c r="BB36" s="536"/>
      <c r="BC36" s="536"/>
      <c r="BD36" s="93"/>
      <c r="BE36" s="93"/>
      <c r="BF36" s="113"/>
      <c r="BG36" s="86"/>
      <c r="BH36" s="500"/>
      <c r="BI36" s="500"/>
      <c r="BJ36" s="497"/>
      <c r="BK36" s="536"/>
      <c r="BL36" s="536"/>
      <c r="BM36" s="93"/>
      <c r="BN36" s="93"/>
      <c r="BO36" s="113"/>
      <c r="BP36" s="86"/>
      <c r="BQ36" s="500"/>
      <c r="BR36" s="500"/>
      <c r="BS36" s="500"/>
      <c r="BT36" s="117"/>
      <c r="BU36" s="117"/>
      <c r="BV36" s="117"/>
      <c r="BW36" s="117"/>
      <c r="BX36" s="117"/>
      <c r="BY36" s="117"/>
      <c r="BZ36" s="117"/>
      <c r="CA36" s="117"/>
      <c r="CB36" s="117"/>
      <c r="CC36" s="93"/>
      <c r="CD36" s="93"/>
      <c r="CE36" s="93"/>
      <c r="CF36" s="93"/>
      <c r="CG36" s="93"/>
      <c r="CH36" s="93"/>
      <c r="CI36" s="93"/>
      <c r="CJ36" s="93"/>
      <c r="CK36" s="93"/>
      <c r="CY36" s="500"/>
      <c r="CZ36" s="500"/>
      <c r="DD36" s="500"/>
      <c r="DE36" s="500"/>
      <c r="DF36" s="500"/>
      <c r="DG36" s="507"/>
    </row>
    <row r="37" spans="1:111" ht="99" customHeight="1" x14ac:dyDescent="0.25">
      <c r="A37" s="489" t="s">
        <v>24</v>
      </c>
      <c r="B37" s="489" t="s">
        <v>27</v>
      </c>
      <c r="C37" s="489" t="s">
        <v>27</v>
      </c>
      <c r="D37" s="537" t="s">
        <v>202</v>
      </c>
      <c r="E37" s="489" t="s">
        <v>414</v>
      </c>
      <c r="F37" s="489" t="s">
        <v>415</v>
      </c>
      <c r="L37" s="489" t="s">
        <v>416</v>
      </c>
      <c r="M37" s="489" t="s">
        <v>417</v>
      </c>
      <c r="N37" s="504" t="s">
        <v>10</v>
      </c>
      <c r="O37" s="504" t="s">
        <v>14</v>
      </c>
      <c r="P37" s="504" t="str">
        <f>INDEX([9]Validacion!$C$15:$G$19,'Mapa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506">
        <f>(IF(AD37="Fuerte",100,IF(AD37="Moderado",50,0))+IF(AD38="Fuerte",100,IF(AD38="Moderado",50,0))+IF(AD39="Fuerte",100,IF(AD39="Moderado",50,0))+IF(AD40="Fuerte",100,IF(AD40="Moderado",50,0)))/4</f>
        <v>100</v>
      </c>
      <c r="AF37" s="504" t="str">
        <f>IF(AE37=100,"Fuerte",IF(OR(AE37=99,AE37&gt;=50),"Moderado","Débil"))</f>
        <v>Fuerte</v>
      </c>
      <c r="AG37" s="504" t="s">
        <v>150</v>
      </c>
      <c r="AH37" s="504" t="s">
        <v>152</v>
      </c>
      <c r="AI37" s="504" t="str">
        <f>VLOOKUP(IF(DE37=0,DE37+1,DE37),[9]Validacion!$J$15:$K$19,2,FALSE)</f>
        <v>Rara Vez</v>
      </c>
      <c r="AJ37" s="504" t="str">
        <f>VLOOKUP(IF(DG37=0,DG37+1,DG37),[9]Validacion!$J$23:$K$27,2,FALSE)</f>
        <v>Mayor</v>
      </c>
      <c r="AK37" s="504" t="str">
        <f>INDEX([9]Validacion!$C$15:$G$19,IF(DE37=0,DE37+1,'Mapa de Riesgos'!DE37:DE40),IF(DG37=0,DG37+1,'Mapa de Riesgos'!DG37:DG40))</f>
        <v>Alta</v>
      </c>
      <c r="AL37" s="504" t="s">
        <v>226</v>
      </c>
      <c r="AM37" s="93" t="s">
        <v>419</v>
      </c>
      <c r="AN37" s="93" t="s">
        <v>420</v>
      </c>
      <c r="AO37" s="93" t="s">
        <v>421</v>
      </c>
      <c r="AP37" s="84">
        <v>43467</v>
      </c>
      <c r="AQ37" s="84">
        <v>43830</v>
      </c>
      <c r="AR37" s="93" t="s">
        <v>422</v>
      </c>
      <c r="AS37" s="139"/>
      <c r="AT37" s="139"/>
      <c r="AU37" s="93"/>
      <c r="AV37" s="85"/>
      <c r="AW37" s="119"/>
      <c r="AX37" s="86"/>
      <c r="AY37" s="498"/>
      <c r="AZ37" s="94"/>
      <c r="BA37" s="498"/>
      <c r="BB37" s="139"/>
      <c r="BC37" s="139"/>
      <c r="BD37" s="93"/>
      <c r="BE37" s="85"/>
      <c r="BF37" s="119"/>
      <c r="BG37" s="86"/>
      <c r="BH37" s="498"/>
      <c r="BI37" s="498"/>
      <c r="BJ37" s="139" t="s">
        <v>423</v>
      </c>
      <c r="BK37" s="139"/>
      <c r="BL37" s="139"/>
      <c r="BM37" s="93"/>
      <c r="BN37" s="85"/>
      <c r="BO37" s="119"/>
      <c r="BP37" s="86"/>
      <c r="BQ37" s="498"/>
      <c r="BR37" s="498"/>
      <c r="BS37" s="139"/>
      <c r="BT37" s="139"/>
      <c r="BU37" s="93"/>
      <c r="BV37" s="85"/>
      <c r="BW37" s="119"/>
      <c r="BX37" s="86"/>
      <c r="BY37" s="498"/>
      <c r="BZ37" s="498"/>
      <c r="CA37" s="117"/>
      <c r="CB37" s="117"/>
      <c r="CC37" s="93"/>
      <c r="CD37" s="93"/>
      <c r="CE37" s="93"/>
      <c r="CF37" s="93"/>
      <c r="CG37" s="93"/>
      <c r="CH37" s="93"/>
      <c r="CI37" s="93"/>
      <c r="CJ37" s="93"/>
      <c r="CK37" s="93"/>
      <c r="CY37" s="498">
        <f>VLOOKUP(N37,[9]Validacion!$I$15:$M$19,2,FALSE)</f>
        <v>2</v>
      </c>
      <c r="CZ37" s="498">
        <f>VLOOKUP(O37,[9]Validacion!$I$23:$J$27,2,FALSE)</f>
        <v>4</v>
      </c>
      <c r="DD37" s="498">
        <f>VLOOKUP($N37,[9]Validacion!$I$15:$M$19,2,FALSE)</f>
        <v>2</v>
      </c>
      <c r="DE37" s="498">
        <f>IF(AF37="Fuerte",DD37-2,IF(AND(AF37="Moderado",AG37="Directamente",AH37="Directamente"),DD37-1,IF(AND(AF37="Moderado",AG37="No Disminuye",AH37="Directamente"),DD37,IF(AND(AF37="Moderado",AG37="Directamente",AH37="No Disminuye"),DD37-1,DD37))))</f>
        <v>0</v>
      </c>
      <c r="DF37" s="498">
        <f>VLOOKUP($O37,[9]Validacion!$I$23:$J$27,2,FALSE)</f>
        <v>4</v>
      </c>
      <c r="DG37" s="507">
        <f>IF(AF37="Fuerte",DF37,IF(AND(AF37="Moderado",AG37="Directamente",AH37="Directamente"),DF37-1,IF(AND(AF37="Moderado",AG37="No Disminuye",AH37="Directamente"),DF37-1,IF(AND(AF37="Moderado",AG37="Directamente",AH37="No Disminuye"),DF37,DF37))))</f>
        <v>4</v>
      </c>
    </row>
    <row r="38" spans="1:111" ht="107.25" customHeight="1" x14ac:dyDescent="0.25">
      <c r="A38" s="489"/>
      <c r="B38" s="489"/>
      <c r="C38" s="489"/>
      <c r="D38" s="537"/>
      <c r="E38" s="489"/>
      <c r="F38" s="489"/>
      <c r="L38" s="489"/>
      <c r="M38" s="489"/>
      <c r="N38" s="504"/>
      <c r="O38" s="504"/>
      <c r="P38" s="504"/>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506"/>
      <c r="AF38" s="504"/>
      <c r="AG38" s="504"/>
      <c r="AH38" s="504"/>
      <c r="AI38" s="504"/>
      <c r="AJ38" s="504"/>
      <c r="AK38" s="504"/>
      <c r="AL38" s="504"/>
      <c r="AM38" s="93" t="s">
        <v>425</v>
      </c>
      <c r="AN38" s="93" t="s">
        <v>426</v>
      </c>
      <c r="AO38" s="93" t="s">
        <v>421</v>
      </c>
      <c r="AP38" s="84">
        <v>43467</v>
      </c>
      <c r="AQ38" s="84">
        <v>43830</v>
      </c>
      <c r="AR38" s="93" t="s">
        <v>427</v>
      </c>
      <c r="AS38" s="139"/>
      <c r="AT38" s="139"/>
      <c r="AU38" s="501"/>
      <c r="AV38" s="492"/>
      <c r="AW38" s="538"/>
      <c r="AX38" s="514"/>
      <c r="AY38" s="499"/>
      <c r="AZ38" s="95"/>
      <c r="BA38" s="499"/>
      <c r="BB38" s="139"/>
      <c r="BC38" s="139"/>
      <c r="BD38" s="501"/>
      <c r="BE38" s="492"/>
      <c r="BF38" s="538"/>
      <c r="BG38" s="514"/>
      <c r="BH38" s="499"/>
      <c r="BI38" s="499"/>
      <c r="BJ38" s="535" t="s">
        <v>428</v>
      </c>
      <c r="BK38" s="139"/>
      <c r="BL38" s="139"/>
      <c r="BM38" s="501"/>
      <c r="BN38" s="492"/>
      <c r="BO38" s="538"/>
      <c r="BP38" s="514"/>
      <c r="BQ38" s="499"/>
      <c r="BR38" s="499"/>
      <c r="BS38" s="535"/>
      <c r="BT38" s="139"/>
      <c r="BU38" s="501"/>
      <c r="BV38" s="492"/>
      <c r="BW38" s="538"/>
      <c r="BX38" s="514"/>
      <c r="BY38" s="499"/>
      <c r="BZ38" s="499"/>
      <c r="CA38" s="117"/>
      <c r="CB38" s="117"/>
      <c r="CC38" s="93"/>
      <c r="CD38" s="93"/>
      <c r="CE38" s="93"/>
      <c r="CF38" s="93"/>
      <c r="CG38" s="93"/>
      <c r="CH38" s="93"/>
      <c r="CI38" s="93"/>
      <c r="CJ38" s="93"/>
      <c r="CK38" s="93"/>
      <c r="CY38" s="499"/>
      <c r="CZ38" s="499"/>
      <c r="DD38" s="499"/>
      <c r="DE38" s="499"/>
      <c r="DF38" s="499"/>
      <c r="DG38" s="507"/>
    </row>
    <row r="39" spans="1:111" ht="105" customHeight="1" x14ac:dyDescent="0.25">
      <c r="A39" s="489"/>
      <c r="B39" s="489"/>
      <c r="C39" s="489"/>
      <c r="D39" s="537"/>
      <c r="E39" s="489"/>
      <c r="F39" s="489"/>
      <c r="L39" s="489"/>
      <c r="M39" s="489"/>
      <c r="N39" s="504"/>
      <c r="O39" s="504"/>
      <c r="P39" s="504"/>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506"/>
      <c r="AF39" s="504"/>
      <c r="AG39" s="504"/>
      <c r="AH39" s="504"/>
      <c r="AI39" s="504"/>
      <c r="AJ39" s="504"/>
      <c r="AK39" s="504"/>
      <c r="AL39" s="504"/>
      <c r="AM39" s="93" t="s">
        <v>430</v>
      </c>
      <c r="AN39" s="93" t="s">
        <v>431</v>
      </c>
      <c r="AO39" s="93" t="s">
        <v>421</v>
      </c>
      <c r="AP39" s="84">
        <v>43467</v>
      </c>
      <c r="AQ39" s="84">
        <v>43830</v>
      </c>
      <c r="AR39" s="93" t="s">
        <v>432</v>
      </c>
      <c r="AS39" s="139"/>
      <c r="AT39" s="139"/>
      <c r="AU39" s="502"/>
      <c r="AV39" s="493"/>
      <c r="AW39" s="539"/>
      <c r="AX39" s="541"/>
      <c r="AY39" s="499"/>
      <c r="AZ39" s="95"/>
      <c r="BA39" s="499"/>
      <c r="BB39" s="139"/>
      <c r="BC39" s="139"/>
      <c r="BD39" s="502"/>
      <c r="BE39" s="493"/>
      <c r="BF39" s="539"/>
      <c r="BG39" s="541"/>
      <c r="BH39" s="499"/>
      <c r="BI39" s="499"/>
      <c r="BJ39" s="542"/>
      <c r="BK39" s="139"/>
      <c r="BL39" s="139"/>
      <c r="BM39" s="502"/>
      <c r="BN39" s="493"/>
      <c r="BO39" s="539"/>
      <c r="BP39" s="541"/>
      <c r="BQ39" s="499"/>
      <c r="BR39" s="499"/>
      <c r="BS39" s="542"/>
      <c r="BT39" s="139"/>
      <c r="BU39" s="502"/>
      <c r="BV39" s="493"/>
      <c r="BW39" s="539"/>
      <c r="BX39" s="541"/>
      <c r="BY39" s="499"/>
      <c r="BZ39" s="499"/>
      <c r="CA39" s="117"/>
      <c r="CB39" s="117"/>
      <c r="CC39" s="93"/>
      <c r="CD39" s="93"/>
      <c r="CE39" s="93"/>
      <c r="CF39" s="93"/>
      <c r="CG39" s="93"/>
      <c r="CH39" s="93"/>
      <c r="CI39" s="93"/>
      <c r="CJ39" s="93"/>
      <c r="CK39" s="93"/>
      <c r="CY39" s="499"/>
      <c r="CZ39" s="499"/>
      <c r="DD39" s="499"/>
      <c r="DE39" s="499"/>
      <c r="DF39" s="499"/>
      <c r="DG39" s="507"/>
    </row>
    <row r="40" spans="1:111" ht="93.75" customHeight="1" x14ac:dyDescent="0.25">
      <c r="A40" s="489"/>
      <c r="B40" s="489"/>
      <c r="C40" s="489"/>
      <c r="D40" s="537"/>
      <c r="E40" s="489"/>
      <c r="F40" s="489"/>
      <c r="L40" s="489"/>
      <c r="M40" s="489"/>
      <c r="N40" s="504"/>
      <c r="O40" s="504"/>
      <c r="P40" s="504"/>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506"/>
      <c r="AF40" s="504"/>
      <c r="AG40" s="504"/>
      <c r="AH40" s="504"/>
      <c r="AI40" s="504"/>
      <c r="AJ40" s="504"/>
      <c r="AK40" s="504"/>
      <c r="AL40" s="504"/>
      <c r="AM40" s="140" t="s">
        <v>434</v>
      </c>
      <c r="AN40" s="93" t="s">
        <v>435</v>
      </c>
      <c r="AO40" s="93" t="s">
        <v>421</v>
      </c>
      <c r="AP40" s="84">
        <v>43467</v>
      </c>
      <c r="AQ40" s="84">
        <v>43830</v>
      </c>
      <c r="AR40" s="93" t="s">
        <v>436</v>
      </c>
      <c r="AS40" s="139"/>
      <c r="AT40" s="139"/>
      <c r="AU40" s="503"/>
      <c r="AV40" s="494"/>
      <c r="AW40" s="540"/>
      <c r="AX40" s="515"/>
      <c r="AY40" s="500"/>
      <c r="AZ40" s="96"/>
      <c r="BA40" s="500"/>
      <c r="BB40" s="139"/>
      <c r="BC40" s="139"/>
      <c r="BD40" s="503"/>
      <c r="BE40" s="494"/>
      <c r="BF40" s="540"/>
      <c r="BG40" s="515"/>
      <c r="BH40" s="500"/>
      <c r="BI40" s="500"/>
      <c r="BJ40" s="536"/>
      <c r="BK40" s="139"/>
      <c r="BL40" s="139"/>
      <c r="BM40" s="503"/>
      <c r="BN40" s="494"/>
      <c r="BO40" s="540"/>
      <c r="BP40" s="515"/>
      <c r="BQ40" s="500"/>
      <c r="BR40" s="500"/>
      <c r="BS40" s="536"/>
      <c r="BT40" s="139"/>
      <c r="BU40" s="503"/>
      <c r="BV40" s="494"/>
      <c r="BW40" s="540"/>
      <c r="BX40" s="515"/>
      <c r="BY40" s="500"/>
      <c r="BZ40" s="500"/>
      <c r="CA40" s="117"/>
      <c r="CB40" s="117"/>
      <c r="CC40" s="93"/>
      <c r="CD40" s="93"/>
      <c r="CE40" s="93"/>
      <c r="CF40" s="93"/>
      <c r="CG40" s="93"/>
      <c r="CH40" s="93"/>
      <c r="CI40" s="93"/>
      <c r="CJ40" s="93"/>
      <c r="CK40" s="93"/>
      <c r="CY40" s="500"/>
      <c r="CZ40" s="500"/>
      <c r="DD40" s="499"/>
      <c r="DE40" s="499"/>
      <c r="DF40" s="499"/>
      <c r="DG40" s="507"/>
    </row>
    <row r="41" spans="1:111" ht="81.75" customHeight="1" x14ac:dyDescent="0.25">
      <c r="A41" s="489" t="s">
        <v>24</v>
      </c>
      <c r="B41" s="489" t="s">
        <v>27</v>
      </c>
      <c r="C41" s="489" t="s">
        <v>27</v>
      </c>
      <c r="D41" s="537" t="s">
        <v>203</v>
      </c>
      <c r="E41" s="489" t="s">
        <v>414</v>
      </c>
      <c r="F41" s="489" t="s">
        <v>437</v>
      </c>
      <c r="L41" s="489" t="s">
        <v>438</v>
      </c>
      <c r="M41" s="489" t="s">
        <v>439</v>
      </c>
      <c r="N41" s="504" t="s">
        <v>10</v>
      </c>
      <c r="O41" s="504" t="s">
        <v>14</v>
      </c>
      <c r="P41" s="504" t="str">
        <f>INDEX([9]Validacion!$C$15:$G$19,'Mapa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506">
        <f>(IF(AD41="Fuerte",100,IF(AD41="Moderado",50,0))+IF(AD42="Fuerte",100,IF(AD42="Moderado",50,0))+IF(AD43="Fuerte",100,IF(AD43="Moderado",50,0)))/3</f>
        <v>100</v>
      </c>
      <c r="AF41" s="504" t="str">
        <f>IF(AE41=100,"Fuerte",IF(OR(AE41=99,AE41&gt;=50),"Moderado","Débil"))</f>
        <v>Fuerte</v>
      </c>
      <c r="AG41" s="504" t="s">
        <v>150</v>
      </c>
      <c r="AH41" s="504" t="s">
        <v>152</v>
      </c>
      <c r="AI41" s="504" t="str">
        <f>VLOOKUP(IF(DE41=0,DE41+1,DE41),[9]Validacion!$J$15:$K$19,2,FALSE)</f>
        <v>Rara Vez</v>
      </c>
      <c r="AJ41" s="504" t="str">
        <f>VLOOKUP(IF(DG41=0,DG41+1,DG41),[9]Validacion!$J$23:$K$27,2,FALSE)</f>
        <v>Mayor</v>
      </c>
      <c r="AK41" s="504" t="str">
        <f>INDEX([9]Validacion!$C$15:$G$19,IF(DE41=0,DE41+1,'Mapa de Riesgos'!DE41:DE43),IF(DG41=0,DG41+1,'Mapa de Riesgos'!DG41:DG43))</f>
        <v>Alta</v>
      </c>
      <c r="AL41" s="504" t="s">
        <v>226</v>
      </c>
      <c r="AM41" s="93" t="s">
        <v>441</v>
      </c>
      <c r="AN41" s="93" t="s">
        <v>442</v>
      </c>
      <c r="AO41" s="93" t="s">
        <v>443</v>
      </c>
      <c r="AP41" s="84">
        <v>43467</v>
      </c>
      <c r="AQ41" s="84">
        <v>43830</v>
      </c>
      <c r="AR41" s="93" t="s">
        <v>444</v>
      </c>
      <c r="AS41" s="139"/>
      <c r="AT41" s="139"/>
      <c r="AU41" s="93"/>
      <c r="AV41" s="93"/>
      <c r="AW41" s="141"/>
      <c r="AX41" s="86"/>
      <c r="AY41" s="498"/>
      <c r="AZ41" s="94"/>
      <c r="BA41" s="498"/>
      <c r="BB41" s="20"/>
      <c r="BC41" s="20"/>
      <c r="BD41" s="93"/>
      <c r="BE41" s="121"/>
      <c r="BF41" s="142"/>
      <c r="BG41" s="143"/>
      <c r="BH41" s="498"/>
      <c r="BI41" s="498"/>
      <c r="BJ41" s="495"/>
      <c r="BK41" s="20"/>
      <c r="BL41" s="20"/>
      <c r="BM41" s="93"/>
      <c r="BN41" s="121"/>
      <c r="BO41" s="142"/>
      <c r="BP41" s="86"/>
      <c r="BQ41" s="498"/>
      <c r="BR41" s="498"/>
      <c r="BS41" s="117"/>
      <c r="BT41" s="117"/>
      <c r="BU41" s="117"/>
      <c r="BV41" s="117"/>
      <c r="BW41" s="117"/>
      <c r="BX41" s="117"/>
      <c r="BY41" s="117"/>
      <c r="BZ41" s="117"/>
      <c r="CA41" s="117"/>
      <c r="CB41" s="117"/>
      <c r="CC41" s="93"/>
      <c r="CD41" s="93"/>
      <c r="CE41" s="93"/>
      <c r="CF41" s="93"/>
      <c r="CG41" s="93"/>
      <c r="CH41" s="93"/>
      <c r="CI41" s="93"/>
      <c r="CJ41" s="93"/>
      <c r="CK41" s="93"/>
      <c r="CY41" s="498">
        <f>VLOOKUP(N41,[9]Validacion!$I$15:$M$19,2,FALSE)</f>
        <v>2</v>
      </c>
      <c r="CZ41" s="498">
        <f>VLOOKUP(O41,[9]Validacion!$I$23:$J$27,2,FALSE)</f>
        <v>4</v>
      </c>
      <c r="DD41" s="498">
        <f>VLOOKUP($N41,[9]Validacion!$I$15:$M$19,2,FALSE)</f>
        <v>2</v>
      </c>
      <c r="DE41" s="498">
        <f>IF(AF41="Fuerte",DD41-2,IF(AND(AF41="Moderado",AG41="Directamente",AH41="Directamente"),DD41-1,IF(AND(AF41="Moderado",AG41="No Disminuye",AH41="Directamente"),DD41,IF(AND(AF41="Moderado",AG41="Directamente",AH41="No Disminuye"),DD41-1,DD41))))</f>
        <v>0</v>
      </c>
      <c r="DF41" s="498">
        <f>VLOOKUP($O41,[9]Validacion!$I$23:$J$27,2,FALSE)</f>
        <v>4</v>
      </c>
      <c r="DG41" s="507">
        <f>IF(AF41="Fuerte",DF41,IF(AND(AF41="Moderado",AG41="Directamente",AH41="Directamente"),DF41-1,IF(AND(AF41="Moderado",AG41="No Disminuye",AH41="Directamente"),DF41-1,IF(AND(AF41="Moderado",AG41="Directamente",AH41="No Disminuye"),DF41,DF41))))</f>
        <v>4</v>
      </c>
    </row>
    <row r="42" spans="1:111" ht="70.5" customHeight="1" x14ac:dyDescent="0.25">
      <c r="A42" s="489"/>
      <c r="B42" s="489"/>
      <c r="C42" s="489"/>
      <c r="D42" s="537"/>
      <c r="E42" s="489"/>
      <c r="F42" s="489"/>
      <c r="L42" s="489"/>
      <c r="M42" s="489"/>
      <c r="N42" s="504"/>
      <c r="O42" s="504"/>
      <c r="P42" s="504"/>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506"/>
      <c r="AF42" s="504"/>
      <c r="AG42" s="504"/>
      <c r="AH42" s="504"/>
      <c r="AI42" s="504"/>
      <c r="AJ42" s="504"/>
      <c r="AK42" s="504"/>
      <c r="AL42" s="504"/>
      <c r="AM42" s="93" t="s">
        <v>446</v>
      </c>
      <c r="AN42" s="93" t="s">
        <v>447</v>
      </c>
      <c r="AO42" s="93" t="s">
        <v>443</v>
      </c>
      <c r="AP42" s="84">
        <v>43467</v>
      </c>
      <c r="AQ42" s="84">
        <v>43830</v>
      </c>
      <c r="AR42" s="93" t="s">
        <v>333</v>
      </c>
      <c r="AS42" s="139"/>
      <c r="AT42" s="139"/>
      <c r="AU42" s="93"/>
      <c r="AV42" s="93"/>
      <c r="AW42" s="141"/>
      <c r="AX42" s="86"/>
      <c r="AY42" s="499"/>
      <c r="AZ42" s="95"/>
      <c r="BA42" s="499"/>
      <c r="BB42" s="93"/>
      <c r="BC42" s="93"/>
      <c r="BD42" s="117"/>
      <c r="BE42" s="117"/>
      <c r="BF42" s="144"/>
      <c r="BG42" s="143"/>
      <c r="BH42" s="499"/>
      <c r="BI42" s="499"/>
      <c r="BJ42" s="496"/>
      <c r="BK42" s="93"/>
      <c r="BL42" s="93"/>
      <c r="BM42" s="117"/>
      <c r="BN42" s="117"/>
      <c r="BO42" s="117"/>
      <c r="BP42" s="117"/>
      <c r="BQ42" s="499"/>
      <c r="BR42" s="499"/>
      <c r="BS42" s="117"/>
      <c r="BT42" s="117"/>
      <c r="BU42" s="117"/>
      <c r="BV42" s="117"/>
      <c r="BW42" s="117"/>
      <c r="BX42" s="117"/>
      <c r="BY42" s="117"/>
      <c r="BZ42" s="117"/>
      <c r="CA42" s="117"/>
      <c r="CB42" s="117"/>
      <c r="CC42" s="93"/>
      <c r="CD42" s="93"/>
      <c r="CE42" s="93"/>
      <c r="CF42" s="93"/>
      <c r="CG42" s="93"/>
      <c r="CH42" s="93"/>
      <c r="CI42" s="93"/>
      <c r="CJ42" s="93"/>
      <c r="CK42" s="93"/>
      <c r="CY42" s="499"/>
      <c r="CZ42" s="499"/>
      <c r="DD42" s="499"/>
      <c r="DE42" s="499"/>
      <c r="DF42" s="499"/>
      <c r="DG42" s="507"/>
    </row>
    <row r="43" spans="1:111" ht="84.75" customHeight="1" x14ac:dyDescent="0.25">
      <c r="A43" s="489"/>
      <c r="B43" s="489"/>
      <c r="C43" s="489"/>
      <c r="D43" s="537"/>
      <c r="E43" s="489"/>
      <c r="F43" s="489"/>
      <c r="L43" s="489"/>
      <c r="M43" s="489"/>
      <c r="N43" s="504"/>
      <c r="O43" s="504"/>
      <c r="P43" s="504"/>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506"/>
      <c r="AF43" s="504"/>
      <c r="AG43" s="504"/>
      <c r="AH43" s="504"/>
      <c r="AI43" s="504"/>
      <c r="AJ43" s="504"/>
      <c r="AK43" s="504"/>
      <c r="AL43" s="504"/>
      <c r="AM43" s="93" t="s">
        <v>449</v>
      </c>
      <c r="AN43" s="93" t="s">
        <v>450</v>
      </c>
      <c r="AO43" s="93" t="s">
        <v>443</v>
      </c>
      <c r="AP43" s="84">
        <v>43467</v>
      </c>
      <c r="AQ43" s="84">
        <v>43830</v>
      </c>
      <c r="AR43" s="93" t="s">
        <v>451</v>
      </c>
      <c r="AS43" s="139"/>
      <c r="AT43" s="139"/>
      <c r="AU43" s="93"/>
      <c r="AV43" s="93"/>
      <c r="AW43" s="119"/>
      <c r="AX43" s="86"/>
      <c r="AY43" s="500"/>
      <c r="AZ43" s="96"/>
      <c r="BA43" s="500"/>
      <c r="BB43" s="139"/>
      <c r="BC43" s="139"/>
      <c r="BD43" s="93"/>
      <c r="BE43" s="93"/>
      <c r="BF43" s="145"/>
      <c r="BG43" s="143"/>
      <c r="BH43" s="500"/>
      <c r="BI43" s="500"/>
      <c r="BJ43" s="497"/>
      <c r="BK43" s="139"/>
      <c r="BL43" s="139"/>
      <c r="BM43" s="93"/>
      <c r="BN43" s="93"/>
      <c r="BO43" s="145"/>
      <c r="BP43" s="143"/>
      <c r="BQ43" s="500"/>
      <c r="BR43" s="500"/>
      <c r="BS43" s="93"/>
      <c r="BT43" s="117"/>
      <c r="BU43" s="117"/>
      <c r="BV43" s="117"/>
      <c r="BW43" s="117"/>
      <c r="BX43" s="117"/>
      <c r="BY43" s="117"/>
      <c r="BZ43" s="117"/>
      <c r="CA43" s="117"/>
      <c r="CB43" s="117"/>
      <c r="CC43" s="93"/>
      <c r="CD43" s="93"/>
      <c r="CE43" s="93"/>
      <c r="CF43" s="93"/>
      <c r="CG43" s="93"/>
      <c r="CH43" s="93"/>
      <c r="CI43" s="93"/>
      <c r="CJ43" s="93"/>
      <c r="CK43" s="93"/>
      <c r="CY43" s="500"/>
      <c r="CZ43" s="500"/>
      <c r="DD43" s="499"/>
      <c r="DE43" s="499"/>
      <c r="DF43" s="499"/>
      <c r="DG43" s="507"/>
    </row>
    <row r="44" spans="1:111" ht="133.5" customHeight="1" x14ac:dyDescent="0.25">
      <c r="A44" s="489" t="s">
        <v>24</v>
      </c>
      <c r="B44" s="489" t="s">
        <v>27</v>
      </c>
      <c r="C44" s="489" t="s">
        <v>27</v>
      </c>
      <c r="D44" s="537" t="s">
        <v>204</v>
      </c>
      <c r="E44" s="489" t="s">
        <v>414</v>
      </c>
      <c r="F44" s="489" t="s">
        <v>452</v>
      </c>
      <c r="L44" s="489" t="s">
        <v>453</v>
      </c>
      <c r="M44" s="489" t="s">
        <v>454</v>
      </c>
      <c r="N44" s="504" t="s">
        <v>11</v>
      </c>
      <c r="O44" s="504" t="s">
        <v>14</v>
      </c>
      <c r="P44" s="504" t="str">
        <f>INDEX([9]Validacion!$C$15:$G$19,'Mapa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504">
        <f>(IF(AD44="Fuerte",100,IF(AD44="Moderado",50,0))+IF(AD45="Fuerte",100,IF(AD45="Moderado",50,0)))/2</f>
        <v>100</v>
      </c>
      <c r="AF44" s="504" t="str">
        <f>IF(AE44=100,"Fuerte",IF(OR(AE44=99,AE44&gt;=50),"Moderado","Débil"))</f>
        <v>Fuerte</v>
      </c>
      <c r="AG44" s="504" t="s">
        <v>150</v>
      </c>
      <c r="AH44" s="504" t="s">
        <v>152</v>
      </c>
      <c r="AI44" s="504" t="str">
        <f>VLOOKUP(IF(DE44=0,DE44+1,IF(DE44=-1,DE44+2,DE44)),[9]Validacion!$J$15:$K$19,2,FALSE)</f>
        <v>Rara Vez</v>
      </c>
      <c r="AJ44" s="504" t="str">
        <f>VLOOKUP(IF(DG44=0,DG44+1,DG44),[9]Validacion!$J$23:$K$27,2,FALSE)</f>
        <v>Mayor</v>
      </c>
      <c r="AK44" s="504" t="str">
        <f>INDEX([9]Validacion!$C$15:$G$19,IF(DE44=0,DE44+1,IF(DE44=-1,DE44+2,'Mapa de Riesgos'!DE44:DE45)),IF(DG44=0,DG44+1,'Mapa de Riesgos'!DG44:DG45))</f>
        <v>Alta</v>
      </c>
      <c r="AL44" s="504" t="s">
        <v>226</v>
      </c>
      <c r="AM44" s="85" t="s">
        <v>456</v>
      </c>
      <c r="AN44" s="93" t="s">
        <v>457</v>
      </c>
      <c r="AO44" s="93" t="s">
        <v>458</v>
      </c>
      <c r="AP44" s="84">
        <v>43467</v>
      </c>
      <c r="AQ44" s="84">
        <v>43830</v>
      </c>
      <c r="AR44" s="93" t="s">
        <v>459</v>
      </c>
      <c r="AS44" s="535"/>
      <c r="AT44" s="535"/>
      <c r="AU44" s="93"/>
      <c r="AV44" s="93"/>
      <c r="AW44" s="119"/>
      <c r="AX44" s="86"/>
      <c r="AY44" s="498"/>
      <c r="AZ44" s="94"/>
      <c r="BA44" s="498"/>
      <c r="BB44" s="535"/>
      <c r="BC44" s="535"/>
      <c r="BD44" s="93"/>
      <c r="BE44" s="93"/>
      <c r="BF44" s="119"/>
      <c r="BG44" s="143"/>
      <c r="BH44" s="498"/>
      <c r="BI44" s="498"/>
      <c r="BJ44" s="93" t="s">
        <v>460</v>
      </c>
      <c r="BK44" s="535"/>
      <c r="BL44" s="535"/>
      <c r="BM44" s="93"/>
      <c r="BN44" s="93"/>
      <c r="BO44" s="119"/>
      <c r="BP44" s="143"/>
      <c r="BQ44" s="498"/>
      <c r="BR44" s="498"/>
      <c r="BS44" s="93"/>
      <c r="BT44" s="117"/>
      <c r="BU44" s="117"/>
      <c r="BV44" s="117"/>
      <c r="BW44" s="117"/>
      <c r="BX44" s="117"/>
      <c r="BY44" s="117"/>
      <c r="BZ44" s="117"/>
      <c r="CA44" s="117"/>
      <c r="CB44" s="117"/>
      <c r="CC44" s="93"/>
      <c r="CD44" s="93"/>
      <c r="CE44" s="93"/>
      <c r="CF44" s="93"/>
      <c r="CG44" s="93"/>
      <c r="CH44" s="93"/>
      <c r="CI44" s="93"/>
      <c r="CJ44" s="93"/>
      <c r="CK44" s="93"/>
      <c r="CY44" s="498">
        <f>VLOOKUP(N44,[9]Validacion!$I$15:$M$19,2,FALSE)</f>
        <v>1</v>
      </c>
      <c r="CZ44" s="498">
        <f>VLOOKUP(O44,[9]Validacion!$I$23:$J$27,2,FALSE)</f>
        <v>4</v>
      </c>
      <c r="DD44" s="498">
        <f>VLOOKUP($N44,[9]Validacion!$I$15:$M$19,2,FALSE)</f>
        <v>1</v>
      </c>
      <c r="DE44" s="498">
        <f>IF(AF44="Fuerte",DD44-2,IF(AND(AF44="Moderado",AG44="Directamente",AH44="Directamente"),DD44-1,IF(AND(AF44="Moderado",AG44="No Disminuye",AH44="Directamente"),DD44,IF(AND(AF44="Moderado",AG44="Directamente",AH44="No Disminuye"),DD44-1,DD44))))</f>
        <v>-1</v>
      </c>
      <c r="DF44" s="498">
        <f>VLOOKUP($O44,[9]Validacion!$I$23:$J$27,2,FALSE)</f>
        <v>4</v>
      </c>
      <c r="DG44" s="507">
        <f>IF(AF44="Fuerte",DF44,IF(AND(AF44="Moderado",AG44="Directamente",AH44="Directamente"),DF44-1,IF(AND(AF44="Moderado",AG44="No Disminuye",AH44="Directamente"),DF44-1,IF(AND(AF44="Moderado",AG44="Directamente",AH44="No Disminuye"),DF44,DF44))))</f>
        <v>4</v>
      </c>
    </row>
    <row r="45" spans="1:111" ht="81.75" customHeight="1" x14ac:dyDescent="0.25">
      <c r="A45" s="489"/>
      <c r="B45" s="489"/>
      <c r="C45" s="489"/>
      <c r="D45" s="537"/>
      <c r="E45" s="489"/>
      <c r="F45" s="489"/>
      <c r="L45" s="489"/>
      <c r="M45" s="489"/>
      <c r="N45" s="504"/>
      <c r="O45" s="504"/>
      <c r="P45" s="504"/>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504"/>
      <c r="AF45" s="504"/>
      <c r="AG45" s="504"/>
      <c r="AH45" s="504"/>
      <c r="AI45" s="504"/>
      <c r="AJ45" s="504"/>
      <c r="AK45" s="504"/>
      <c r="AL45" s="504"/>
      <c r="AM45" s="140" t="s">
        <v>434</v>
      </c>
      <c r="AN45" s="93" t="s">
        <v>435</v>
      </c>
      <c r="AO45" s="93" t="s">
        <v>458</v>
      </c>
      <c r="AP45" s="84">
        <v>43467</v>
      </c>
      <c r="AQ45" s="84">
        <v>43830</v>
      </c>
      <c r="AR45" s="93" t="s">
        <v>436</v>
      </c>
      <c r="AS45" s="536"/>
      <c r="AT45" s="536"/>
      <c r="AU45" s="93"/>
      <c r="AV45" s="93"/>
      <c r="AW45" s="119"/>
      <c r="AX45" s="86"/>
      <c r="AY45" s="500"/>
      <c r="AZ45" s="96"/>
      <c r="BA45" s="500"/>
      <c r="BB45" s="536"/>
      <c r="BC45" s="536"/>
      <c r="BD45" s="93"/>
      <c r="BE45" s="93"/>
      <c r="BF45" s="119"/>
      <c r="BG45" s="143"/>
      <c r="BH45" s="500"/>
      <c r="BI45" s="500"/>
      <c r="BJ45" s="117"/>
      <c r="BK45" s="536"/>
      <c r="BL45" s="536"/>
      <c r="BM45" s="93"/>
      <c r="BN45" s="93"/>
      <c r="BO45" s="119"/>
      <c r="BP45" s="143"/>
      <c r="BQ45" s="500"/>
      <c r="BR45" s="500"/>
      <c r="BS45" s="117"/>
      <c r="BT45" s="117"/>
      <c r="BU45" s="117"/>
      <c r="BV45" s="117"/>
      <c r="BW45" s="117"/>
      <c r="BX45" s="117"/>
      <c r="BY45" s="117"/>
      <c r="BZ45" s="117"/>
      <c r="CA45" s="117"/>
      <c r="CB45" s="117"/>
      <c r="CC45" s="93"/>
      <c r="CD45" s="93"/>
      <c r="CE45" s="93"/>
      <c r="CF45" s="93"/>
      <c r="CG45" s="93"/>
      <c r="CH45" s="93"/>
      <c r="CI45" s="93"/>
      <c r="CJ45" s="93"/>
      <c r="CK45" s="93"/>
      <c r="CY45" s="500"/>
      <c r="CZ45" s="500"/>
      <c r="DD45" s="500"/>
      <c r="DE45" s="500"/>
      <c r="DF45" s="500"/>
      <c r="DG45" s="507"/>
    </row>
    <row r="46" spans="1:111" ht="112.5" customHeight="1" x14ac:dyDescent="0.25">
      <c r="A46" s="489" t="s">
        <v>24</v>
      </c>
      <c r="B46" s="489" t="s">
        <v>27</v>
      </c>
      <c r="C46" s="489" t="s">
        <v>27</v>
      </c>
      <c r="D46" s="490" t="s">
        <v>206</v>
      </c>
      <c r="E46" s="489" t="s">
        <v>461</v>
      </c>
      <c r="F46" s="532" t="s">
        <v>462</v>
      </c>
      <c r="L46" s="489" t="s">
        <v>463</v>
      </c>
      <c r="M46" s="489" t="s">
        <v>454</v>
      </c>
      <c r="N46" s="504" t="s">
        <v>8</v>
      </c>
      <c r="O46" s="504" t="s">
        <v>14</v>
      </c>
      <c r="P46" s="504" t="str">
        <f>INDEX([9]Validacion!$C$15:$G$19,'Mapa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504">
        <f>(IF(AD46="Fuerte",100,IF(AD46="Moderado",50,0))+IF(AD47="Fuerte",100,IF(AD47="Moderado",50,0)))/2</f>
        <v>100</v>
      </c>
      <c r="AF46" s="504" t="str">
        <f>IF(AE46=100,"Fuerte",IF(OR(AE46=99,AE46&gt;=50),"Moderado","Débil"))</f>
        <v>Fuerte</v>
      </c>
      <c r="AG46" s="504" t="s">
        <v>150</v>
      </c>
      <c r="AH46" s="504" t="s">
        <v>152</v>
      </c>
      <c r="AI46" s="504" t="str">
        <f>VLOOKUP(IF(DE46=0,DE46+1,DE46),[9]Validacion!$J$15:$K$19,2,FALSE)</f>
        <v>Improbable</v>
      </c>
      <c r="AJ46" s="504" t="str">
        <f>VLOOKUP(IF(DG46=0,DG46+1,DG46),[9]Validacion!$J$23:$K$27,2,FALSE)</f>
        <v>Mayor</v>
      </c>
      <c r="AK46" s="504" t="str">
        <f>INDEX([9]Validacion!$C$15:$G$19,IF(DE46=0,DE46+1,'Mapa de Riesgos'!DE46:DE47),IF(DG46=0,DG46+1,'Mapa de Riesgos'!DG46:DG47))</f>
        <v>Alta</v>
      </c>
      <c r="AL46" s="504" t="s">
        <v>226</v>
      </c>
      <c r="AM46" s="85" t="s">
        <v>465</v>
      </c>
      <c r="AN46" s="146" t="s">
        <v>466</v>
      </c>
      <c r="AO46" s="93" t="s">
        <v>467</v>
      </c>
      <c r="AP46" s="84">
        <v>43467</v>
      </c>
      <c r="AQ46" s="84">
        <v>43830</v>
      </c>
      <c r="AR46" s="93" t="s">
        <v>468</v>
      </c>
      <c r="AS46" s="535"/>
      <c r="AT46" s="535"/>
      <c r="AU46" s="93"/>
      <c r="AV46" s="93"/>
      <c r="AW46" s="119"/>
      <c r="AX46" s="86"/>
      <c r="AY46" s="498"/>
      <c r="AZ46" s="94"/>
      <c r="BA46" s="498"/>
      <c r="BB46" s="91"/>
      <c r="BC46" s="91"/>
      <c r="BD46" s="498"/>
      <c r="BE46" s="495"/>
      <c r="BF46" s="543"/>
      <c r="BG46" s="514"/>
      <c r="BH46" s="495"/>
      <c r="BI46" s="495"/>
      <c r="BJ46" s="117"/>
      <c r="BK46" s="117"/>
      <c r="BL46" s="117"/>
      <c r="BM46" s="498"/>
      <c r="BN46" s="495"/>
      <c r="BO46" s="543"/>
      <c r="BP46" s="514"/>
      <c r="BQ46" s="495"/>
      <c r="BR46" s="495"/>
      <c r="BS46" s="117"/>
      <c r="BT46" s="117"/>
      <c r="BU46" s="117"/>
      <c r="BV46" s="117"/>
      <c r="BW46" s="117"/>
      <c r="BX46" s="117"/>
      <c r="BY46" s="117"/>
      <c r="BZ46" s="117"/>
      <c r="CA46" s="117"/>
      <c r="CB46" s="117"/>
      <c r="CC46" s="93"/>
      <c r="CD46" s="93"/>
      <c r="CE46" s="93"/>
      <c r="CF46" s="93"/>
      <c r="CG46" s="93"/>
      <c r="CH46" s="93"/>
      <c r="CI46" s="93"/>
      <c r="CJ46" s="93"/>
      <c r="CK46" s="93"/>
      <c r="CY46" s="498">
        <f>VLOOKUP(N46,[9]Validacion!$I$15:$M$19,2,FALSE)</f>
        <v>4</v>
      </c>
      <c r="CZ46" s="498">
        <f>VLOOKUP(O46,[9]Validacion!$I$23:$J$27,2,FALSE)</f>
        <v>4</v>
      </c>
      <c r="DD46" s="498">
        <f>VLOOKUP($N46,[9]Validacion!$I$15:$M$19,2,FALSE)</f>
        <v>4</v>
      </c>
      <c r="DE46" s="498">
        <f>IF(AF46="Fuerte",DD46-2,IF(AND(AF46="Moderado",AG46="Directamente",AH46="Directamente"),DD46-1,IF(AND(AF46="Moderado",AG46="No Disminuye",AH46="Directamente"),DD46,IF(AND(AF46="Moderado",AG46="Directamente",AH46="No Disminuye"),DD46-1,DD46))))</f>
        <v>2</v>
      </c>
      <c r="DF46" s="498">
        <f>VLOOKUP($O46,[9]Validacion!$I$23:$J$27,2,FALSE)</f>
        <v>4</v>
      </c>
      <c r="DG46" s="507">
        <f>IF(AF46="Fuerte",DF46,IF(AND(AF46="Moderado",AG46="Directamente",AH46="Directamente"),DF46-1,IF(AND(AF46="Moderado",AG46="No Disminuye",AH46="Directamente"),DF46-1,IF(AND(AF46="Moderado",AG46="Directamente",AH46="No Disminuye"),DF46,DF46))))</f>
        <v>4</v>
      </c>
    </row>
    <row r="47" spans="1:111" ht="112.5" customHeight="1" x14ac:dyDescent="0.25">
      <c r="A47" s="489"/>
      <c r="B47" s="489"/>
      <c r="C47" s="489"/>
      <c r="D47" s="490"/>
      <c r="E47" s="489"/>
      <c r="F47" s="532"/>
      <c r="L47" s="489"/>
      <c r="M47" s="489"/>
      <c r="N47" s="504"/>
      <c r="O47" s="504"/>
      <c r="P47" s="504"/>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504"/>
      <c r="AF47" s="504"/>
      <c r="AG47" s="504"/>
      <c r="AH47" s="504"/>
      <c r="AI47" s="504"/>
      <c r="AJ47" s="504"/>
      <c r="AK47" s="504"/>
      <c r="AL47" s="504"/>
      <c r="AM47" s="140" t="s">
        <v>434</v>
      </c>
      <c r="AN47" s="93" t="s">
        <v>435</v>
      </c>
      <c r="AO47" s="93" t="s">
        <v>467</v>
      </c>
      <c r="AP47" s="84">
        <v>43467</v>
      </c>
      <c r="AQ47" s="84">
        <v>43830</v>
      </c>
      <c r="AR47" s="93" t="s">
        <v>436</v>
      </c>
      <c r="AS47" s="542"/>
      <c r="AT47" s="542"/>
      <c r="AU47" s="93"/>
      <c r="AV47" s="93"/>
      <c r="AW47" s="119"/>
      <c r="AX47" s="86"/>
      <c r="AY47" s="499"/>
      <c r="AZ47" s="95"/>
      <c r="BA47" s="499"/>
      <c r="BB47" s="99"/>
      <c r="BC47" s="99"/>
      <c r="BD47" s="499"/>
      <c r="BE47" s="496"/>
      <c r="BF47" s="544"/>
      <c r="BG47" s="541"/>
      <c r="BH47" s="496"/>
      <c r="BI47" s="496"/>
      <c r="BJ47" s="117"/>
      <c r="BK47" s="117"/>
      <c r="BL47" s="117"/>
      <c r="BM47" s="499"/>
      <c r="BN47" s="496"/>
      <c r="BO47" s="544"/>
      <c r="BP47" s="541"/>
      <c r="BQ47" s="496"/>
      <c r="BR47" s="496"/>
      <c r="BS47" s="117"/>
      <c r="BT47" s="117"/>
      <c r="BU47" s="117"/>
      <c r="BV47" s="117"/>
      <c r="BW47" s="117"/>
      <c r="BX47" s="117"/>
      <c r="BY47" s="117"/>
      <c r="BZ47" s="117"/>
      <c r="CA47" s="117"/>
      <c r="CB47" s="117"/>
      <c r="CC47" s="93"/>
      <c r="CD47" s="93"/>
      <c r="CE47" s="93"/>
      <c r="CF47" s="93"/>
      <c r="CG47" s="93"/>
      <c r="CH47" s="93"/>
      <c r="CI47" s="93"/>
      <c r="CJ47" s="93"/>
      <c r="CK47" s="93"/>
      <c r="CY47" s="499"/>
      <c r="CZ47" s="500"/>
      <c r="DD47" s="499"/>
      <c r="DE47" s="499"/>
      <c r="DF47" s="499"/>
      <c r="DG47" s="507"/>
    </row>
    <row r="48" spans="1:111" ht="127.5" customHeight="1" x14ac:dyDescent="0.25">
      <c r="A48" s="489" t="s">
        <v>24</v>
      </c>
      <c r="B48" s="489" t="s">
        <v>27</v>
      </c>
      <c r="C48" s="489" t="s">
        <v>27</v>
      </c>
      <c r="D48" s="545" t="s">
        <v>210</v>
      </c>
      <c r="E48" s="489" t="s">
        <v>470</v>
      </c>
      <c r="F48" s="489" t="s">
        <v>471</v>
      </c>
      <c r="L48" s="489" t="s">
        <v>472</v>
      </c>
      <c r="M48" s="532" t="s">
        <v>473</v>
      </c>
      <c r="N48" s="504" t="s">
        <v>10</v>
      </c>
      <c r="O48" s="504" t="s">
        <v>14</v>
      </c>
      <c r="P48" s="504" t="str">
        <f>INDEX([9]Validacion!$C$15:$G$19,'Mapa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506">
        <f>(IF(AD48="Fuerte",100,IF(AD48="Moderado",50,0))+IF(AD49="Fuerte",100,IF(AD49="Moderado",50,0))+IF(AD50="Fuerte",100,IF(AD50="Moderado",50,0)))/3</f>
        <v>100</v>
      </c>
      <c r="AF48" s="504" t="str">
        <f>IF(AE48=100,"Fuerte",IF(OR(AE48=99,AE48&gt;=50),"Moderado","Débil"))</f>
        <v>Fuerte</v>
      </c>
      <c r="AG48" s="504" t="s">
        <v>150</v>
      </c>
      <c r="AH48" s="504" t="s">
        <v>152</v>
      </c>
      <c r="AI48" s="504" t="str">
        <f>VLOOKUP(IF(DE48=0,DE48+1,DE48),[9]Validacion!$J$15:$K$19,2,FALSE)</f>
        <v>Rara Vez</v>
      </c>
      <c r="AJ48" s="504" t="str">
        <f>VLOOKUP(IF(DG48=0,DG48+1,DG48),[9]Validacion!$J$23:$K$27,2,FALSE)</f>
        <v>Mayor</v>
      </c>
      <c r="AK48" s="504" t="str">
        <f>INDEX([9]Validacion!$C$15:$G$19,IF(DE48=0,DE48+1,'Mapa de Riesgos'!DE48:DE50),IF(DG48=0,DG48+1,'Mapa de Riesgos'!DG48:DG50))</f>
        <v>Alta</v>
      </c>
      <c r="AL48" s="504" t="s">
        <v>226</v>
      </c>
      <c r="AM48" s="93" t="s">
        <v>475</v>
      </c>
      <c r="AN48" s="93" t="s">
        <v>476</v>
      </c>
      <c r="AO48" s="93" t="s">
        <v>477</v>
      </c>
      <c r="AP48" s="84">
        <v>43467</v>
      </c>
      <c r="AQ48" s="84">
        <v>43830</v>
      </c>
      <c r="AR48" s="93" t="s">
        <v>478</v>
      </c>
      <c r="AS48" s="20"/>
      <c r="AT48" s="20"/>
      <c r="AU48" s="85"/>
      <c r="AV48" s="85"/>
      <c r="AW48" s="138"/>
      <c r="AX48" s="86"/>
      <c r="AY48" s="498"/>
      <c r="AZ48" s="94"/>
      <c r="BA48" s="498"/>
      <c r="BB48" s="20"/>
      <c r="BC48" s="20"/>
      <c r="BD48" s="118"/>
      <c r="BE48" s="118"/>
      <c r="BF48" s="147"/>
      <c r="BG48" s="86"/>
      <c r="BH48" s="495"/>
      <c r="BI48" s="495"/>
      <c r="BJ48" s="501" t="s">
        <v>479</v>
      </c>
      <c r="BK48" s="20"/>
      <c r="BL48" s="20"/>
      <c r="BM48" s="85"/>
      <c r="BN48" s="85"/>
      <c r="BO48" s="147"/>
      <c r="BP48" s="86"/>
      <c r="BQ48" s="518"/>
      <c r="BR48" s="518"/>
      <c r="BS48" s="501"/>
      <c r="BT48" s="117"/>
      <c r="BU48" s="117"/>
      <c r="BV48" s="117"/>
      <c r="BW48" s="117"/>
      <c r="BX48" s="117"/>
      <c r="BY48" s="117"/>
      <c r="BZ48" s="117"/>
      <c r="CA48" s="117"/>
      <c r="CB48" s="117"/>
      <c r="CC48" s="93"/>
      <c r="CD48" s="93"/>
      <c r="CE48" s="93"/>
      <c r="CF48" s="93"/>
      <c r="CG48" s="93"/>
      <c r="CH48" s="93"/>
      <c r="CI48" s="93"/>
      <c r="CJ48" s="93"/>
      <c r="CK48" s="93"/>
      <c r="CY48" s="498">
        <f>VLOOKUP(N48,[9]Validacion!$I$15:$M$19,2,FALSE)</f>
        <v>2</v>
      </c>
      <c r="CZ48" s="498">
        <f>VLOOKUP(O48,[9]Validacion!$I$23:$J$27,2,FALSE)</f>
        <v>4</v>
      </c>
      <c r="DD48" s="498">
        <f>VLOOKUP($N48,[9]Validacion!$I$15:$M$19,2,FALSE)</f>
        <v>2</v>
      </c>
      <c r="DE48" s="498">
        <f>IF(AF48="Fuerte",DD48-2,IF(AND(AF48="Moderado",AG48="Directamente",AH48="Directamente"),DD48-1,IF(AND(AF48="Moderado",AG48="No Disminuye",AH48="Directamente"),DD48,IF(AND(AF48="Moderado",AG48="Directamente",AH48="No Disminuye"),DD48-1,DD48))))</f>
        <v>0</v>
      </c>
      <c r="DF48" s="498">
        <f>VLOOKUP($O48,[9]Validacion!$I$23:$J$27,2,FALSE)</f>
        <v>4</v>
      </c>
      <c r="DG48" s="507">
        <f>IF(AF48="Fuerte",DF48,IF(AND(AF48="Moderado",AG48="Directamente",AH48="Directamente"),DF48-1,IF(AND(AF48="Moderado",AG48="No Disminuye",AH48="Directamente"),DF48-1,IF(AND(AF48="Moderado",AG48="Directamente",AH48="No Disminuye"),DF48,DF48))))</f>
        <v>4</v>
      </c>
    </row>
    <row r="49" spans="1:111" ht="86.25" customHeight="1" x14ac:dyDescent="0.25">
      <c r="A49" s="489"/>
      <c r="B49" s="489"/>
      <c r="C49" s="489"/>
      <c r="D49" s="545"/>
      <c r="E49" s="489"/>
      <c r="F49" s="489"/>
      <c r="L49" s="489"/>
      <c r="M49" s="532"/>
      <c r="N49" s="504"/>
      <c r="O49" s="504"/>
      <c r="P49" s="504"/>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506"/>
      <c r="AF49" s="504"/>
      <c r="AG49" s="504"/>
      <c r="AH49" s="504"/>
      <c r="AI49" s="504"/>
      <c r="AJ49" s="504"/>
      <c r="AK49" s="504"/>
      <c r="AL49" s="504"/>
      <c r="AM49" s="93" t="s">
        <v>481</v>
      </c>
      <c r="AN49" s="93" t="s">
        <v>482</v>
      </c>
      <c r="AO49" s="93" t="s">
        <v>477</v>
      </c>
      <c r="AP49" s="84">
        <v>43467</v>
      </c>
      <c r="AQ49" s="84">
        <v>43830</v>
      </c>
      <c r="AR49" s="93" t="s">
        <v>483</v>
      </c>
      <c r="AS49" s="20"/>
      <c r="AT49" s="20"/>
      <c r="AU49" s="501"/>
      <c r="AV49" s="501"/>
      <c r="AW49" s="512"/>
      <c r="AX49" s="514"/>
      <c r="AY49" s="499"/>
      <c r="AZ49" s="95"/>
      <c r="BA49" s="499"/>
      <c r="BB49" s="20"/>
      <c r="BC49" s="20"/>
      <c r="BD49" s="501"/>
      <c r="BE49" s="501"/>
      <c r="BF49" s="512"/>
      <c r="BG49" s="514"/>
      <c r="BH49" s="496"/>
      <c r="BI49" s="496"/>
      <c r="BJ49" s="502"/>
      <c r="BK49" s="20"/>
      <c r="BL49" s="20"/>
      <c r="BM49" s="501"/>
      <c r="BN49" s="501"/>
      <c r="BO49" s="512"/>
      <c r="BP49" s="514"/>
      <c r="BQ49" s="519"/>
      <c r="BR49" s="519"/>
      <c r="BS49" s="502"/>
      <c r="BT49" s="117"/>
      <c r="BU49" s="117"/>
      <c r="BV49" s="117"/>
      <c r="BW49" s="117"/>
      <c r="BX49" s="117"/>
      <c r="BY49" s="117"/>
      <c r="BZ49" s="117"/>
      <c r="CA49" s="117"/>
      <c r="CB49" s="117"/>
      <c r="CC49" s="93"/>
      <c r="CD49" s="93"/>
      <c r="CE49" s="93"/>
      <c r="CF49" s="93"/>
      <c r="CG49" s="93"/>
      <c r="CH49" s="93"/>
      <c r="CI49" s="93"/>
      <c r="CJ49" s="93"/>
      <c r="CK49" s="93"/>
      <c r="CY49" s="499"/>
      <c r="CZ49" s="499"/>
      <c r="DD49" s="499"/>
      <c r="DE49" s="499"/>
      <c r="DF49" s="499"/>
      <c r="DG49" s="507"/>
    </row>
    <row r="50" spans="1:111" ht="105" customHeight="1" x14ac:dyDescent="0.25">
      <c r="A50" s="489"/>
      <c r="B50" s="489"/>
      <c r="C50" s="489"/>
      <c r="D50" s="545"/>
      <c r="E50" s="489"/>
      <c r="F50" s="489"/>
      <c r="L50" s="489"/>
      <c r="M50" s="532"/>
      <c r="N50" s="504"/>
      <c r="O50" s="504"/>
      <c r="P50" s="504"/>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506"/>
      <c r="AF50" s="504"/>
      <c r="AG50" s="504"/>
      <c r="AH50" s="504"/>
      <c r="AI50" s="504"/>
      <c r="AJ50" s="504"/>
      <c r="AK50" s="504"/>
      <c r="AL50" s="504"/>
      <c r="AM50" s="93" t="s">
        <v>485</v>
      </c>
      <c r="AN50" s="93" t="s">
        <v>486</v>
      </c>
      <c r="AO50" s="93" t="s">
        <v>477</v>
      </c>
      <c r="AP50" s="84">
        <v>43467</v>
      </c>
      <c r="AQ50" s="84">
        <v>43830</v>
      </c>
      <c r="AR50" s="93" t="s">
        <v>487</v>
      </c>
      <c r="AS50" s="20"/>
      <c r="AT50" s="20"/>
      <c r="AU50" s="503"/>
      <c r="AV50" s="503"/>
      <c r="AW50" s="513"/>
      <c r="AX50" s="515"/>
      <c r="AY50" s="500"/>
      <c r="AZ50" s="96"/>
      <c r="BA50" s="500"/>
      <c r="BB50" s="20"/>
      <c r="BC50" s="20"/>
      <c r="BD50" s="503"/>
      <c r="BE50" s="503"/>
      <c r="BF50" s="513"/>
      <c r="BG50" s="515"/>
      <c r="BH50" s="497"/>
      <c r="BI50" s="497"/>
      <c r="BJ50" s="503"/>
      <c r="BK50" s="20"/>
      <c r="BL50" s="20"/>
      <c r="BM50" s="503"/>
      <c r="BN50" s="503"/>
      <c r="BO50" s="513"/>
      <c r="BP50" s="515"/>
      <c r="BQ50" s="520"/>
      <c r="BR50" s="520"/>
      <c r="BS50" s="503"/>
      <c r="BT50" s="117"/>
      <c r="BU50" s="117"/>
      <c r="BV50" s="117"/>
      <c r="BW50" s="117"/>
      <c r="BX50" s="117"/>
      <c r="BY50" s="117"/>
      <c r="BZ50" s="117"/>
      <c r="CA50" s="117"/>
      <c r="CB50" s="117"/>
      <c r="CC50" s="93"/>
      <c r="CD50" s="93"/>
      <c r="CE50" s="93"/>
      <c r="CF50" s="93"/>
      <c r="CG50" s="93"/>
      <c r="CH50" s="93"/>
      <c r="CI50" s="93"/>
      <c r="CJ50" s="93"/>
      <c r="CK50" s="93"/>
      <c r="CY50" s="500"/>
      <c r="CZ50" s="500"/>
      <c r="DD50" s="499"/>
      <c r="DE50" s="499"/>
      <c r="DF50" s="499"/>
      <c r="DG50" s="507"/>
    </row>
    <row r="51" spans="1:111" ht="108.75" customHeight="1" x14ac:dyDescent="0.25">
      <c r="A51" s="489" t="s">
        <v>24</v>
      </c>
      <c r="B51" s="489" t="s">
        <v>27</v>
      </c>
      <c r="C51" s="489" t="s">
        <v>27</v>
      </c>
      <c r="D51" s="546" t="s">
        <v>227</v>
      </c>
      <c r="E51" s="524" t="s">
        <v>488</v>
      </c>
      <c r="F51" s="489" t="s">
        <v>489</v>
      </c>
      <c r="L51" s="489" t="s">
        <v>490</v>
      </c>
      <c r="M51" s="489" t="s">
        <v>491</v>
      </c>
      <c r="N51" s="504" t="s">
        <v>10</v>
      </c>
      <c r="O51" s="504" t="s">
        <v>14</v>
      </c>
      <c r="P51" s="504" t="str">
        <f>INDEX([9]Validacion!$C$15:$G$19,'Mapa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504">
        <f>(IF(AD51="Fuerte",100,IF(AD51="Moderado",50,0))+IF(AD52="Fuerte",100,IF(AD52="Moderado",50,0)))/2</f>
        <v>100</v>
      </c>
      <c r="AF51" s="504" t="str">
        <f>IF(AE51=100,"Fuerte",IF(OR(AE51=99,AE51&gt;=50),"Moderado","Débil"))</f>
        <v>Fuerte</v>
      </c>
      <c r="AG51" s="504" t="s">
        <v>150</v>
      </c>
      <c r="AH51" s="504" t="s">
        <v>152</v>
      </c>
      <c r="AI51" s="504" t="str">
        <f>VLOOKUP(IF(DE51=0,DE51+1,DE51),[9]Validacion!$J$15:$K$19,2,FALSE)</f>
        <v>Rara Vez</v>
      </c>
      <c r="AJ51" s="504" t="str">
        <f>VLOOKUP(IF(DG51=0,DG51+1,DG51),[9]Validacion!$J$23:$K$27,2,FALSE)</f>
        <v>Mayor</v>
      </c>
      <c r="AK51" s="504" t="str">
        <f>INDEX([9]Validacion!$C$15:$G$19,IF(DE51=0,DE51+1,'Mapa de Riesgos'!DE51:DE52),IF(DG51=0,DG51+1,'Mapa de Riesgos'!DG51:DG52))</f>
        <v>Alta</v>
      </c>
      <c r="AL51" s="504" t="s">
        <v>226</v>
      </c>
      <c r="AM51" s="93" t="s">
        <v>493</v>
      </c>
      <c r="AN51" s="93" t="s">
        <v>494</v>
      </c>
      <c r="AO51" s="93" t="s">
        <v>495</v>
      </c>
      <c r="AP51" s="84">
        <v>43467</v>
      </c>
      <c r="AQ51" s="84">
        <v>43830</v>
      </c>
      <c r="AR51" s="93" t="s">
        <v>496</v>
      </c>
      <c r="AS51" s="20"/>
      <c r="AT51" s="20"/>
      <c r="AU51" s="93"/>
      <c r="AV51" s="93"/>
      <c r="AW51" s="119"/>
      <c r="AX51" s="86"/>
      <c r="AY51" s="498"/>
      <c r="AZ51" s="94"/>
      <c r="BA51" s="498"/>
      <c r="BB51" s="20"/>
      <c r="BC51" s="20"/>
      <c r="BD51" s="93"/>
      <c r="BE51" s="146"/>
      <c r="BF51" s="122"/>
      <c r="BG51" s="86"/>
      <c r="BH51" s="498"/>
      <c r="BI51" s="498"/>
      <c r="BJ51" s="495"/>
      <c r="BK51" s="20"/>
      <c r="BL51" s="20"/>
      <c r="BM51" s="93"/>
      <c r="BN51" s="93"/>
      <c r="BO51" s="122"/>
      <c r="BP51" s="86"/>
      <c r="BQ51" s="501"/>
      <c r="BR51" s="501"/>
      <c r="BS51" s="501"/>
      <c r="BT51" s="117"/>
      <c r="BU51" s="117"/>
      <c r="BV51" s="117"/>
      <c r="BW51" s="117"/>
      <c r="BX51" s="117"/>
      <c r="BY51" s="117"/>
      <c r="BZ51" s="117"/>
      <c r="CA51" s="117"/>
      <c r="CB51" s="117"/>
      <c r="CC51" s="93"/>
      <c r="CD51" s="93"/>
      <c r="CE51" s="93"/>
      <c r="CF51" s="93"/>
      <c r="CG51" s="93"/>
      <c r="CH51" s="93"/>
      <c r="CI51" s="93"/>
      <c r="CJ51" s="93"/>
      <c r="CK51" s="93"/>
      <c r="CY51" s="498">
        <f>VLOOKUP(N51,[9]Validacion!$I$15:$M$19,2,FALSE)</f>
        <v>2</v>
      </c>
      <c r="CZ51" s="498">
        <f>VLOOKUP(O51,[9]Validacion!$I$23:$J$27,2,FALSE)</f>
        <v>4</v>
      </c>
      <c r="DD51" s="498">
        <f>VLOOKUP($N51,[9]Validacion!$I$15:$M$19,2,FALSE)</f>
        <v>2</v>
      </c>
      <c r="DE51" s="498">
        <f>IF(AF51="Fuerte",DD51-2,IF(AND(AF51="Moderado",AG51="Directamente",AH51="Directamente"),DD51-1,IF(AND(AF51="Moderado",AG51="No Disminuye",AH51="Directamente"),DD51,IF(AND(AF51="Moderado",AG51="Directamente",AH51="No Disminuye"),DD51-1,DD51))))</f>
        <v>0</v>
      </c>
      <c r="DF51" s="498">
        <f>VLOOKUP($O51,[9]Validacion!$I$23:$J$27,2,FALSE)</f>
        <v>4</v>
      </c>
      <c r="DG51" s="507">
        <f>IF(AF51="Fuerte",DF51,IF(AND(AF51="Moderado",AG51="Directamente",AH51="Directamente"),DF51-1,IF(AND(AF51="Moderado",AG51="No Disminuye",AH51="Directamente"),DF51-1,IF(AND(AF51="Moderado",AG51="Directamente",AH51="No Disminuye"),DF51,DF51))))</f>
        <v>4</v>
      </c>
    </row>
    <row r="52" spans="1:111" ht="93" customHeight="1" x14ac:dyDescent="0.25">
      <c r="A52" s="489"/>
      <c r="B52" s="489"/>
      <c r="C52" s="489"/>
      <c r="D52" s="546"/>
      <c r="E52" s="524"/>
      <c r="F52" s="489"/>
      <c r="L52" s="489"/>
      <c r="M52" s="489"/>
      <c r="N52" s="504"/>
      <c r="O52" s="504"/>
      <c r="P52" s="504"/>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504"/>
      <c r="AF52" s="504"/>
      <c r="AG52" s="504"/>
      <c r="AH52" s="504"/>
      <c r="AI52" s="504"/>
      <c r="AJ52" s="504"/>
      <c r="AK52" s="504"/>
      <c r="AL52" s="504"/>
      <c r="AM52" s="93" t="s">
        <v>498</v>
      </c>
      <c r="AN52" s="93" t="s">
        <v>499</v>
      </c>
      <c r="AO52" s="93" t="s">
        <v>495</v>
      </c>
      <c r="AP52" s="84">
        <v>43467</v>
      </c>
      <c r="AQ52" s="84">
        <v>43830</v>
      </c>
      <c r="AR52" s="93" t="s">
        <v>500</v>
      </c>
      <c r="AS52" s="20"/>
      <c r="AT52" s="20"/>
      <c r="AU52" s="93"/>
      <c r="AV52" s="93"/>
      <c r="AW52" s="113"/>
      <c r="AX52" s="86"/>
      <c r="AY52" s="500"/>
      <c r="AZ52" s="96"/>
      <c r="BA52" s="500"/>
      <c r="BB52" s="20"/>
      <c r="BC52" s="20"/>
      <c r="BD52" s="93"/>
      <c r="BE52" s="93"/>
      <c r="BF52" s="113"/>
      <c r="BG52" s="143"/>
      <c r="BH52" s="500"/>
      <c r="BI52" s="500"/>
      <c r="BJ52" s="497"/>
      <c r="BK52" s="20"/>
      <c r="BL52" s="20"/>
      <c r="BM52" s="93"/>
      <c r="BN52" s="93"/>
      <c r="BO52" s="113"/>
      <c r="BP52" s="143"/>
      <c r="BQ52" s="503"/>
      <c r="BR52" s="503"/>
      <c r="BS52" s="503"/>
      <c r="BT52" s="117"/>
      <c r="BU52" s="117"/>
      <c r="BV52" s="117"/>
      <c r="BW52" s="117"/>
      <c r="BX52" s="117"/>
      <c r="BY52" s="117"/>
      <c r="BZ52" s="117"/>
      <c r="CA52" s="117"/>
      <c r="CB52" s="117"/>
      <c r="CC52" s="93"/>
      <c r="CD52" s="93"/>
      <c r="CE52" s="93"/>
      <c r="CF52" s="93"/>
      <c r="CG52" s="93"/>
      <c r="CH52" s="93"/>
      <c r="CI52" s="93"/>
      <c r="CJ52" s="93"/>
      <c r="CK52" s="93"/>
      <c r="CY52" s="500"/>
      <c r="CZ52" s="500"/>
      <c r="DD52" s="499"/>
      <c r="DE52" s="499"/>
      <c r="DF52" s="499"/>
      <c r="DG52" s="507"/>
    </row>
    <row r="53" spans="1:111" ht="138" customHeight="1" x14ac:dyDescent="0.25">
      <c r="A53" s="93" t="s">
        <v>24</v>
      </c>
      <c r="B53" s="93" t="s">
        <v>27</v>
      </c>
      <c r="C53" s="93" t="s">
        <v>27</v>
      </c>
      <c r="D53" s="148" t="s">
        <v>212</v>
      </c>
      <c r="E53" s="85" t="s">
        <v>501</v>
      </c>
      <c r="F53" s="93" t="s">
        <v>502</v>
      </c>
      <c r="L53" s="93" t="s">
        <v>503</v>
      </c>
      <c r="M53" s="93" t="s">
        <v>504</v>
      </c>
      <c r="N53" s="90" t="s">
        <v>9</v>
      </c>
      <c r="O53" s="90" t="s">
        <v>14</v>
      </c>
      <c r="P53" s="90" t="str">
        <f>INDEX([9]Validacion!$C$15:$G$19,'Mapa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89" t="s">
        <v>24</v>
      </c>
      <c r="B54" s="489" t="s">
        <v>27</v>
      </c>
      <c r="C54" s="489" t="s">
        <v>27</v>
      </c>
      <c r="D54" s="548" t="s">
        <v>219</v>
      </c>
      <c r="E54" s="549" t="s">
        <v>509</v>
      </c>
      <c r="F54" s="549" t="s">
        <v>510</v>
      </c>
      <c r="L54" s="524" t="s">
        <v>511</v>
      </c>
      <c r="M54" s="549" t="s">
        <v>512</v>
      </c>
      <c r="N54" s="547" t="s">
        <v>11</v>
      </c>
      <c r="O54" s="547" t="s">
        <v>14</v>
      </c>
      <c r="P54" s="547" t="str">
        <f>INDEX([9]Validacion!$C$15:$G$19,'Mapa de Riesgos'!CY54:CY57,'Mapa de Riesgos'!CZ54:CZ57)</f>
        <v>Alta</v>
      </c>
      <c r="Q54" s="114" t="s">
        <v>513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506">
        <f>(IF(AD54="Fuerte",100,IF(AD54="Moderado",50,0))+IF(AD55="Fuerte",100,IF(AD55="Moderado",50,0))+IF(AD56="Fuerte",100,IF(AD56="Moderado",50,0))+IF(AD57="Fuerte",100,IF(AD57="Moderado",50,0)))/4</f>
        <v>100</v>
      </c>
      <c r="AF54" s="547" t="str">
        <f>IF(AE54=100,"Fuerte",IF(OR(AE54=99,AE54&gt;=50),"Moderado","Débil"))</f>
        <v>Fuerte</v>
      </c>
      <c r="AG54" s="547" t="s">
        <v>150</v>
      </c>
      <c r="AH54" s="547" t="s">
        <v>152</v>
      </c>
      <c r="AI54" s="504" t="str">
        <f>VLOOKUP(IF(DE54=0,DE54+1,IF(DE54=-1,DE54+2,DE54)),[9]Validacion!$J$15:$K$19,2,FALSE)</f>
        <v>Rara Vez</v>
      </c>
      <c r="AJ54" s="547" t="str">
        <f>VLOOKUP(IF(DG54=0,DG54+1,DG54),[9]Validacion!$J$23:$K$27,2,FALSE)</f>
        <v>Mayor</v>
      </c>
      <c r="AK54" s="547" t="str">
        <f>INDEX([9]Validacion!$C$15:$G$19,IF(DE54=0,DE54+1,IF(DE54=-1,DE54+2,'Mapa de Riesgos'!DE54:DE57)),IF(DG54=0,DG54+1,'Mapa de Riesgos'!DG54:DG57))</f>
        <v>Alta</v>
      </c>
      <c r="AL54" s="547" t="s">
        <v>226</v>
      </c>
      <c r="AM54" s="114" t="s">
        <v>514</v>
      </c>
      <c r="AN54" s="114" t="s">
        <v>515</v>
      </c>
      <c r="AO54" s="114" t="s">
        <v>516</v>
      </c>
      <c r="AP54" s="84">
        <v>43467</v>
      </c>
      <c r="AQ54" s="84">
        <v>43830</v>
      </c>
      <c r="AR54" s="93" t="s">
        <v>517</v>
      </c>
      <c r="AS54" s="20"/>
      <c r="AT54" s="20"/>
      <c r="AU54" s="93"/>
      <c r="AV54" s="93"/>
      <c r="AW54" s="90"/>
      <c r="AX54" s="86"/>
      <c r="AY54" s="498"/>
      <c r="AZ54" s="94"/>
      <c r="BA54" s="498"/>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98">
        <f>VLOOKUP(N54,[9]Validacion!$I$15:$M$19,2,FALSE)</f>
        <v>1</v>
      </c>
      <c r="CZ54" s="498">
        <f>VLOOKUP(O54,[9]Validacion!$I$23:$J$27,2,FALSE)</f>
        <v>4</v>
      </c>
      <c r="DD54" s="498">
        <f>VLOOKUP($N54,[9]Validacion!$I$15:$M$19,2,FALSE)</f>
        <v>1</v>
      </c>
      <c r="DE54" s="498">
        <f>IF(AF54="Fuerte",DD54-2,IF(AND(AF54="Moderado",AG54="Directamente",AH54="Directamente"),DD54-1,IF(AND(AF54="Moderado",AG54="No Disminuye",AH54="Directamente"),DD54,IF(AND(AF54="Moderado",AG54="Directamente",AH54="No Disminuye"),DD54-1,DD54))))</f>
        <v>-1</v>
      </c>
      <c r="DF54" s="498">
        <f>VLOOKUP($O54,[9]Validacion!$I$23:$J$27,2,FALSE)</f>
        <v>4</v>
      </c>
      <c r="DG54" s="507">
        <f>IF(AF54="Fuerte",DF54,IF(AND(AF54="Moderado",AG54="Directamente",AH54="Directamente"),DF54-1,IF(AND(AF54="Moderado",AG54="No Disminuye",AH54="Directamente"),DF54-1,IF(AND(AF54="Moderado",AG54="Directamente",AH54="No Disminuye"),DF54,DF54))))</f>
        <v>4</v>
      </c>
    </row>
    <row r="55" spans="1:111" ht="115.5" customHeight="1" x14ac:dyDescent="0.25">
      <c r="A55" s="489"/>
      <c r="B55" s="489"/>
      <c r="C55" s="489"/>
      <c r="D55" s="548"/>
      <c r="E55" s="549"/>
      <c r="F55" s="549"/>
      <c r="L55" s="524"/>
      <c r="M55" s="549"/>
      <c r="N55" s="547"/>
      <c r="O55" s="547"/>
      <c r="P55" s="547"/>
      <c r="Q55" s="114" t="s">
        <v>518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506"/>
      <c r="AF55" s="547"/>
      <c r="AG55" s="547"/>
      <c r="AH55" s="547"/>
      <c r="AI55" s="504"/>
      <c r="AJ55" s="547"/>
      <c r="AK55" s="547"/>
      <c r="AL55" s="547"/>
      <c r="AM55" s="114" t="s">
        <v>519</v>
      </c>
      <c r="AN55" s="114" t="s">
        <v>520</v>
      </c>
      <c r="AO55" s="114" t="s">
        <v>516</v>
      </c>
      <c r="AP55" s="84">
        <v>43467</v>
      </c>
      <c r="AQ55" s="84">
        <v>43830</v>
      </c>
      <c r="AR55" s="93" t="s">
        <v>521</v>
      </c>
      <c r="AS55" s="139"/>
      <c r="AT55" s="139"/>
      <c r="AU55" s="93"/>
      <c r="AV55" s="93"/>
      <c r="AW55" s="90"/>
      <c r="AX55" s="86"/>
      <c r="AY55" s="499"/>
      <c r="AZ55" s="95"/>
      <c r="BA55" s="499"/>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99"/>
      <c r="CZ55" s="499"/>
      <c r="DD55" s="499"/>
      <c r="DE55" s="499"/>
      <c r="DF55" s="499"/>
      <c r="DG55" s="507"/>
    </row>
    <row r="56" spans="1:111" ht="92.25" customHeight="1" x14ac:dyDescent="0.25">
      <c r="A56" s="489"/>
      <c r="B56" s="489"/>
      <c r="C56" s="489"/>
      <c r="D56" s="548"/>
      <c r="E56" s="549"/>
      <c r="F56" s="549"/>
      <c r="L56" s="524"/>
      <c r="M56" s="549"/>
      <c r="N56" s="547"/>
      <c r="O56" s="547"/>
      <c r="P56" s="547"/>
      <c r="Q56" s="114" t="s">
        <v>522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506"/>
      <c r="AF56" s="547"/>
      <c r="AG56" s="547"/>
      <c r="AH56" s="547"/>
      <c r="AI56" s="504"/>
      <c r="AJ56" s="547"/>
      <c r="AK56" s="547"/>
      <c r="AL56" s="547"/>
      <c r="AM56" s="114" t="s">
        <v>523</v>
      </c>
      <c r="AN56" s="114" t="s">
        <v>524</v>
      </c>
      <c r="AO56" s="114" t="s">
        <v>516</v>
      </c>
      <c r="AP56" s="84">
        <v>43467</v>
      </c>
      <c r="AQ56" s="84">
        <v>43830</v>
      </c>
      <c r="AR56" s="93" t="s">
        <v>525</v>
      </c>
      <c r="AS56" s="535"/>
      <c r="AT56" s="550"/>
      <c r="AU56" s="93"/>
      <c r="AV56" s="93"/>
      <c r="AW56" s="90"/>
      <c r="AX56" s="86"/>
      <c r="AY56" s="499"/>
      <c r="AZ56" s="95"/>
      <c r="BA56" s="499"/>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99"/>
      <c r="CZ56" s="499"/>
      <c r="DD56" s="499"/>
      <c r="DE56" s="499"/>
      <c r="DF56" s="499"/>
      <c r="DG56" s="507"/>
    </row>
    <row r="57" spans="1:111" ht="84" customHeight="1" x14ac:dyDescent="0.25">
      <c r="A57" s="489"/>
      <c r="B57" s="489"/>
      <c r="C57" s="489"/>
      <c r="D57" s="548"/>
      <c r="E57" s="549"/>
      <c r="F57" s="549"/>
      <c r="L57" s="524"/>
      <c r="M57" s="549"/>
      <c r="N57" s="547"/>
      <c r="O57" s="547"/>
      <c r="P57" s="547"/>
      <c r="Q57" s="114" t="s">
        <v>526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506"/>
      <c r="AF57" s="547"/>
      <c r="AG57" s="547"/>
      <c r="AH57" s="547"/>
      <c r="AI57" s="504"/>
      <c r="AJ57" s="547"/>
      <c r="AK57" s="547"/>
      <c r="AL57" s="547"/>
      <c r="AM57" s="114" t="s">
        <v>527</v>
      </c>
      <c r="AN57" s="114" t="s">
        <v>528</v>
      </c>
      <c r="AO57" s="114" t="s">
        <v>516</v>
      </c>
      <c r="AP57" s="84">
        <v>43467</v>
      </c>
      <c r="AQ57" s="84">
        <v>43830</v>
      </c>
      <c r="AR57" s="93" t="s">
        <v>529</v>
      </c>
      <c r="AS57" s="536"/>
      <c r="AT57" s="551"/>
      <c r="AU57" s="93"/>
      <c r="AV57" s="93"/>
      <c r="AW57" s="90"/>
      <c r="AX57" s="86"/>
      <c r="AY57" s="500"/>
      <c r="AZ57" s="96"/>
      <c r="BA57" s="500"/>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500"/>
      <c r="CZ57" s="500"/>
      <c r="DD57" s="499"/>
      <c r="DE57" s="499"/>
      <c r="DF57" s="499"/>
      <c r="DG57" s="507"/>
    </row>
    <row r="58" spans="1:111" ht="129" customHeight="1" x14ac:dyDescent="0.25">
      <c r="A58" s="489" t="s">
        <v>53</v>
      </c>
      <c r="B58" s="489" t="s">
        <v>27</v>
      </c>
      <c r="C58" s="489" t="s">
        <v>27</v>
      </c>
      <c r="D58" s="555" t="s">
        <v>220</v>
      </c>
      <c r="E58" s="489" t="s">
        <v>530</v>
      </c>
      <c r="F58" s="489" t="s">
        <v>531</v>
      </c>
      <c r="L58" s="489" t="s">
        <v>532</v>
      </c>
      <c r="M58" s="524" t="s">
        <v>533</v>
      </c>
      <c r="N58" s="504" t="s">
        <v>9</v>
      </c>
      <c r="O58" s="504" t="s">
        <v>14</v>
      </c>
      <c r="P58" s="504" t="str">
        <f>INDEX([9]Validacion!$C$15:$G$19,'Mapa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04">
        <f>(IF(AD58="Fuerte",100,IF(AD58="Moderado",50,0))+IF(AD59="Fuerte",100,IF(AD59="Moderado",50,0)))/2</f>
        <v>100</v>
      </c>
      <c r="AF58" s="504" t="str">
        <f>IF(AE58=100,"Fuerte",IF(OR(AE58=99,AE58&gt;=50),"Moderado","Débil"))</f>
        <v>Fuerte</v>
      </c>
      <c r="AG58" s="504" t="s">
        <v>150</v>
      </c>
      <c r="AH58" s="504" t="s">
        <v>152</v>
      </c>
      <c r="AI58" s="504" t="str">
        <f>VLOOKUP(IF(DE58=0,DE58+1,DE58),[9]Validacion!$J$15:$K$19,2,FALSE)</f>
        <v>Rara Vez</v>
      </c>
      <c r="AJ58" s="504" t="str">
        <f>VLOOKUP(IF(DG58=0,DG58+1,DG58),[9]Validacion!$J$23:$K$27,2,FALSE)</f>
        <v>Mayor</v>
      </c>
      <c r="AK58" s="504" t="str">
        <f>INDEX([9]Validacion!$C$15:$G$19,IF(DE58=0,DE58+1,'Mapa de Riesgos'!DE58:DE59),IF(DG58=0,DG58+1,'Mapa de Riesgos'!DG58:DG59))</f>
        <v>Alta</v>
      </c>
      <c r="AL58" s="504" t="s">
        <v>226</v>
      </c>
      <c r="AM58" s="114" t="s">
        <v>535</v>
      </c>
      <c r="AN58" s="93" t="s">
        <v>536</v>
      </c>
      <c r="AO58" s="93" t="s">
        <v>537</v>
      </c>
      <c r="AP58" s="84">
        <v>43467</v>
      </c>
      <c r="AQ58" s="84">
        <v>43830</v>
      </c>
      <c r="AR58" s="93" t="s">
        <v>538</v>
      </c>
      <c r="AS58" s="20"/>
      <c r="AT58" s="20"/>
      <c r="AU58" s="93"/>
      <c r="AV58" s="93"/>
      <c r="AW58" s="119"/>
      <c r="AX58" s="86"/>
      <c r="AY58" s="553"/>
      <c r="AZ58" s="153"/>
      <c r="BA58" s="498"/>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98">
        <f>VLOOKUP(N58,[9]Validacion!$I$15:$M$19,2,FALSE)</f>
        <v>3</v>
      </c>
      <c r="CZ58" s="498">
        <f>VLOOKUP(O58,[9]Validacion!$I$23:$J$27,2,FALSE)</f>
        <v>4</v>
      </c>
      <c r="DD58" s="498">
        <f>VLOOKUP($N58,[9]Validacion!$I$15:$M$19,2,FALSE)</f>
        <v>3</v>
      </c>
      <c r="DE58" s="498">
        <f>IF(AF58="Fuerte",DD58-2,IF(AND(AF58="Moderado",AG58="Directamente",AH58="Directamente"),DD58-1,IF(AND(AF58="Moderado",AG58="No Disminuye",AH58="Directamente"),DD58,IF(AND(AF58="Moderado",AG58="Directamente",AH58="No Disminuye"),DD58-1,DD58))))</f>
        <v>1</v>
      </c>
      <c r="DF58" s="498">
        <f>VLOOKUP($O58,[9]Validacion!$I$23:$J$27,2,FALSE)</f>
        <v>4</v>
      </c>
      <c r="DG58" s="507">
        <f>IF(AF58="Fuerte",DF58,IF(AND(AF58="Moderado",AG58="Directamente",AH58="Directamente"),DF58-1,IF(AND(AF58="Moderado",AG58="No Disminuye",AH58="Directamente"),DF58-1,IF(AND(AF58="Moderado",AG58="Directamente",AH58="No Disminuye"),DF58,DF58))))</f>
        <v>4</v>
      </c>
    </row>
    <row r="59" spans="1:111" ht="129" customHeight="1" thickBot="1" x14ac:dyDescent="0.3">
      <c r="A59" s="489"/>
      <c r="B59" s="489"/>
      <c r="C59" s="489"/>
      <c r="D59" s="555"/>
      <c r="E59" s="489"/>
      <c r="F59" s="489"/>
      <c r="L59" s="489"/>
      <c r="M59" s="524"/>
      <c r="N59" s="504"/>
      <c r="O59" s="504"/>
      <c r="P59" s="504"/>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04"/>
      <c r="AF59" s="504"/>
      <c r="AG59" s="504"/>
      <c r="AH59" s="504"/>
      <c r="AI59" s="504"/>
      <c r="AJ59" s="504"/>
      <c r="AK59" s="504"/>
      <c r="AL59" s="504"/>
      <c r="AM59" s="114" t="s">
        <v>540</v>
      </c>
      <c r="AN59" s="93" t="s">
        <v>541</v>
      </c>
      <c r="AO59" s="93" t="s">
        <v>537</v>
      </c>
      <c r="AP59" s="84">
        <v>43467</v>
      </c>
      <c r="AQ59" s="84">
        <v>43830</v>
      </c>
      <c r="AR59" s="93" t="s">
        <v>341</v>
      </c>
      <c r="AS59" s="154"/>
      <c r="AT59" s="154"/>
      <c r="AU59" s="93"/>
      <c r="AV59" s="93"/>
      <c r="AW59" s="137"/>
      <c r="AX59" s="86"/>
      <c r="AY59" s="554"/>
      <c r="AZ59" s="155"/>
      <c r="BA59" s="500"/>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500"/>
      <c r="CZ59" s="500"/>
      <c r="DD59" s="499"/>
      <c r="DE59" s="499"/>
      <c r="DF59" s="499"/>
      <c r="DG59" s="507"/>
    </row>
    <row r="60" spans="1:111" ht="174" customHeight="1" thickBot="1" x14ac:dyDescent="0.3">
      <c r="A60" s="489" t="s">
        <v>26</v>
      </c>
      <c r="B60" s="489" t="s">
        <v>196</v>
      </c>
      <c r="C60" s="489" t="s">
        <v>196</v>
      </c>
      <c r="D60" s="552" t="s">
        <v>156</v>
      </c>
      <c r="E60" s="489" t="s">
        <v>542</v>
      </c>
      <c r="F60" s="532" t="s">
        <v>543</v>
      </c>
      <c r="L60" s="532" t="s">
        <v>544</v>
      </c>
      <c r="M60" s="532" t="s">
        <v>545</v>
      </c>
      <c r="N60" s="504" t="s">
        <v>9</v>
      </c>
      <c r="O60" s="504" t="s">
        <v>14</v>
      </c>
      <c r="P60" s="504" t="str">
        <f>INDEX([9]Validacion!$C$15:$G$19,'Mapa de Riesgos'!CY60:CY62,'Mapa de Riesgos'!CZ60:CZ62)</f>
        <v>Extrema</v>
      </c>
      <c r="Q60" s="114"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506">
        <f>(IF(AD60="Fuerte",100,IF(AD60="Moderado",50,0))+IF(AD61="Fuerte",100,IF(AD61="Moderado",50,0))+IF(AD62="Fuerte",100,IF(AD62="Moderado",50,0)))/3</f>
        <v>100</v>
      </c>
      <c r="AF60" s="504" t="str">
        <f>IF(AE60=100,"Fuerte",IF(OR(AE60=99,AE60&gt;=50),"Moderado","Débil"))</f>
        <v>Fuerte</v>
      </c>
      <c r="AG60" s="504" t="s">
        <v>150</v>
      </c>
      <c r="AH60" s="504" t="s">
        <v>152</v>
      </c>
      <c r="AI60" s="504" t="str">
        <f>VLOOKUP(IF(DE60=0,DE60+1,DE60),[9]Validacion!$J$15:$K$19,2,FALSE)</f>
        <v>Rara Vez</v>
      </c>
      <c r="AJ60" s="504" t="str">
        <f>VLOOKUP(IF(DG60=0,DG60+1,DG60),[9]Validacion!$J$23:$K$27,2,FALSE)</f>
        <v>Mayor</v>
      </c>
      <c r="AK60" s="504" t="str">
        <f>INDEX([9]Validacion!$C$15:$G$19,IF(DE60=0,DE60+1,'Mapa de Riesgos'!DE60:DE62),IF(DG60=0,DG60+1,'Mapa de Riesgos'!DG60:DG62))</f>
        <v>Alta</v>
      </c>
      <c r="AL60" s="504"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98">
        <f>VLOOKUP($N60,[9]Validacion!$I$15:$M$19,2,FALSE)</f>
        <v>3</v>
      </c>
      <c r="CZ60" s="498">
        <f>VLOOKUP($O60,[9]Validacion!$I$23:$J$27,2,FALSE)</f>
        <v>4</v>
      </c>
      <c r="DD60" s="498">
        <f>VLOOKUP($N60,[9]Validacion!$I$15:$M$19,2,FALSE)</f>
        <v>3</v>
      </c>
      <c r="DE60" s="498">
        <f>IF(AF60="Fuerte",DD60-2,IF(AND(AF60="Moderado",AG60="Directamente",AH60="Directamente"),DD60-1,IF(AND(AF60="Moderado",AG60="No Disminuye",AH60="Directamente"),DD60,IF(AND(AF60="Moderado",AG60="Directamente",AH60="No Disminuye"),DD60-1,DD60))))</f>
        <v>1</v>
      </c>
      <c r="DF60" s="498">
        <f>VLOOKUP($O60,[9]Validacion!$I$23:$J$27,2,FALSE)</f>
        <v>4</v>
      </c>
      <c r="DG60" s="507">
        <f>IF(AF60="Fuerte",DF60,IF(AND(AF60="Moderado",AG60="Directamente",AH60="Directamente"),DF60-1,IF(AND(AF60="Moderado",AG60="No Disminuye",AH60="Directamente"),DF60-1,IF(AND(AF60="Moderado",AG60="Directamente",AH60="No Disminuye"),DF60,DF60))))</f>
        <v>4</v>
      </c>
    </row>
    <row r="61" spans="1:111" ht="145.5" customHeight="1" x14ac:dyDescent="0.25">
      <c r="A61" s="489"/>
      <c r="B61" s="489"/>
      <c r="C61" s="489"/>
      <c r="D61" s="552"/>
      <c r="E61" s="489"/>
      <c r="F61" s="532"/>
      <c r="L61" s="532"/>
      <c r="M61" s="532"/>
      <c r="N61" s="504"/>
      <c r="O61" s="504"/>
      <c r="P61" s="504"/>
      <c r="Q61" s="114"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506"/>
      <c r="AF61" s="504"/>
      <c r="AG61" s="504"/>
      <c r="AH61" s="504"/>
      <c r="AI61" s="504"/>
      <c r="AJ61" s="504"/>
      <c r="AK61" s="504"/>
      <c r="AL61" s="504"/>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99"/>
      <c r="CZ61" s="499"/>
      <c r="DD61" s="499"/>
      <c r="DE61" s="499"/>
      <c r="DF61" s="499"/>
      <c r="DG61" s="507"/>
    </row>
    <row r="62" spans="1:111" ht="82.5" customHeight="1" x14ac:dyDescent="0.25">
      <c r="A62" s="489"/>
      <c r="B62" s="489"/>
      <c r="C62" s="489"/>
      <c r="D62" s="552"/>
      <c r="E62" s="489"/>
      <c r="F62" s="532"/>
      <c r="L62" s="532"/>
      <c r="M62" s="532"/>
      <c r="N62" s="504"/>
      <c r="O62" s="504"/>
      <c r="P62" s="504"/>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506"/>
      <c r="AF62" s="504"/>
      <c r="AG62" s="504"/>
      <c r="AH62" s="504"/>
      <c r="AI62" s="504"/>
      <c r="AJ62" s="504"/>
      <c r="AK62" s="504"/>
      <c r="AL62" s="504"/>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00"/>
      <c r="CZ62" s="500"/>
      <c r="DD62" s="500"/>
      <c r="DE62" s="500"/>
      <c r="DF62" s="500"/>
      <c r="DG62" s="507"/>
    </row>
    <row r="63" spans="1:111" ht="26.25" customHeight="1" x14ac:dyDescent="0.25"/>
    <row r="64" spans="1:111" ht="26.25" customHeight="1" x14ac:dyDescent="0.25"/>
    <row r="65" spans="1:129" ht="33" customHeight="1" x14ac:dyDescent="0.25">
      <c r="D65" s="556" t="s">
        <v>42</v>
      </c>
      <c r="E65" s="556"/>
      <c r="F65" s="556"/>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59" t="s">
        <v>4</v>
      </c>
      <c r="C12" s="562" t="s">
        <v>79</v>
      </c>
      <c r="D12" s="563"/>
      <c r="E12" s="563"/>
      <c r="F12" s="563"/>
      <c r="G12" s="564"/>
      <c r="H12" s="23"/>
      <c r="I12" s="23"/>
      <c r="J12" s="24" t="s">
        <v>80</v>
      </c>
      <c r="K12" s="23"/>
      <c r="L12" s="54"/>
      <c r="M12" s="23"/>
    </row>
    <row r="13" spans="1:19" ht="15.75" thickBot="1" x14ac:dyDescent="0.3">
      <c r="B13" s="560"/>
      <c r="C13" s="25">
        <v>1</v>
      </c>
      <c r="D13" s="25">
        <v>2</v>
      </c>
      <c r="E13" s="25">
        <v>3</v>
      </c>
      <c r="F13" s="25">
        <v>4</v>
      </c>
      <c r="G13" s="25">
        <v>5</v>
      </c>
      <c r="H13" s="23"/>
      <c r="I13" s="23"/>
      <c r="J13" s="23"/>
      <c r="K13" s="23"/>
      <c r="L13" s="54"/>
      <c r="M13" s="23"/>
    </row>
    <row r="14" spans="1:19" ht="17.25" customHeight="1" thickBot="1" x14ac:dyDescent="0.3">
      <c r="B14" s="561"/>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65" t="s">
        <v>127</v>
      </c>
      <c r="D32" s="565"/>
      <c r="E32" s="565" t="s">
        <v>128</v>
      </c>
      <c r="F32" s="565"/>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68" t="s">
        <v>143</v>
      </c>
      <c r="C41" s="468"/>
      <c r="D41" s="566" t="s">
        <v>144</v>
      </c>
      <c r="E41" s="566" t="s">
        <v>145</v>
      </c>
      <c r="F41" s="566" t="s">
        <v>146</v>
      </c>
      <c r="G41" s="566" t="s">
        <v>147</v>
      </c>
      <c r="H41" s="566" t="s">
        <v>148</v>
      </c>
      <c r="I41" s="64"/>
      <c r="J41" s="567" t="s">
        <v>149</v>
      </c>
      <c r="K41" s="567"/>
      <c r="L41" s="566" t="s">
        <v>144</v>
      </c>
      <c r="M41" s="566" t="s">
        <v>145</v>
      </c>
      <c r="N41" s="566" t="s">
        <v>146</v>
      </c>
      <c r="O41" s="566" t="s">
        <v>147</v>
      </c>
      <c r="P41" s="566" t="s">
        <v>148</v>
      </c>
    </row>
    <row r="42" spans="2:16" x14ac:dyDescent="0.25">
      <c r="B42" s="468"/>
      <c r="C42" s="468"/>
      <c r="D42" s="566"/>
      <c r="E42" s="566"/>
      <c r="F42" s="566"/>
      <c r="G42" s="566"/>
      <c r="H42" s="566"/>
      <c r="I42" s="64"/>
      <c r="J42" s="567"/>
      <c r="K42" s="567"/>
      <c r="L42" s="566"/>
      <c r="M42" s="566"/>
      <c r="N42" s="566"/>
      <c r="O42" s="566"/>
      <c r="P42" s="566"/>
    </row>
    <row r="43" spans="2:16" x14ac:dyDescent="0.25">
      <c r="B43" s="468"/>
      <c r="C43" s="468"/>
      <c r="D43" s="566"/>
      <c r="E43" s="566"/>
      <c r="F43" s="566"/>
      <c r="G43" s="566"/>
      <c r="H43" s="566"/>
      <c r="I43" s="64"/>
      <c r="J43" s="567"/>
      <c r="K43" s="567"/>
      <c r="L43" s="566"/>
      <c r="M43" s="566"/>
      <c r="N43" s="566"/>
      <c r="O43" s="566"/>
      <c r="P43" s="566"/>
    </row>
    <row r="44" spans="2:16" ht="30" x14ac:dyDescent="0.25">
      <c r="B44" s="468"/>
      <c r="C44" s="468"/>
      <c r="D44" s="65" t="s">
        <v>141</v>
      </c>
      <c r="E44" s="65" t="s">
        <v>150</v>
      </c>
      <c r="F44" s="65" t="s">
        <v>151</v>
      </c>
      <c r="G44" s="65">
        <v>2</v>
      </c>
      <c r="H44" s="65">
        <v>1</v>
      </c>
      <c r="I44" s="64"/>
      <c r="J44" s="567"/>
      <c r="K44" s="567"/>
      <c r="L44" s="66" t="s">
        <v>141</v>
      </c>
      <c r="M44" s="66" t="s">
        <v>150</v>
      </c>
      <c r="N44" s="66" t="s">
        <v>151</v>
      </c>
      <c r="O44" s="66">
        <v>2</v>
      </c>
      <c r="P44" s="66">
        <v>0</v>
      </c>
    </row>
    <row r="45" spans="2:16" ht="30" x14ac:dyDescent="0.25">
      <c r="B45" s="468"/>
      <c r="C45" s="468"/>
      <c r="D45" s="65" t="s">
        <v>15</v>
      </c>
      <c r="E45" s="65" t="s">
        <v>150</v>
      </c>
      <c r="F45" s="65" t="s">
        <v>150</v>
      </c>
      <c r="G45" s="65">
        <v>1</v>
      </c>
      <c r="H45" s="65">
        <v>1</v>
      </c>
      <c r="I45" s="64"/>
      <c r="J45" s="567"/>
      <c r="K45" s="567"/>
      <c r="L45" s="66" t="s">
        <v>15</v>
      </c>
      <c r="M45" s="66" t="s">
        <v>150</v>
      </c>
      <c r="N45" s="66" t="s">
        <v>150</v>
      </c>
      <c r="O45" s="66">
        <v>1</v>
      </c>
      <c r="P45" s="66">
        <v>0</v>
      </c>
    </row>
    <row r="46" spans="2:16" ht="30" x14ac:dyDescent="0.25">
      <c r="B46" s="468"/>
      <c r="C46" s="468"/>
      <c r="D46" s="65" t="s">
        <v>15</v>
      </c>
      <c r="E46" s="65" t="s">
        <v>152</v>
      </c>
      <c r="F46" s="65" t="s">
        <v>150</v>
      </c>
      <c r="G46" s="65">
        <v>0</v>
      </c>
      <c r="H46" s="65">
        <v>1</v>
      </c>
      <c r="I46" s="64"/>
      <c r="J46" s="567"/>
      <c r="K46" s="567"/>
      <c r="L46" s="66" t="s">
        <v>15</v>
      </c>
      <c r="M46" s="66" t="s">
        <v>152</v>
      </c>
      <c r="N46" s="66" t="s">
        <v>150</v>
      </c>
      <c r="O46" s="66">
        <v>0</v>
      </c>
      <c r="P46" s="66">
        <v>0</v>
      </c>
    </row>
    <row r="47" spans="2:16" ht="30" x14ac:dyDescent="0.25">
      <c r="B47" s="468"/>
      <c r="C47" s="468"/>
      <c r="D47" s="65" t="s">
        <v>15</v>
      </c>
      <c r="E47" s="65" t="s">
        <v>150</v>
      </c>
      <c r="F47" s="65" t="s">
        <v>152</v>
      </c>
      <c r="G47" s="65">
        <v>1</v>
      </c>
      <c r="H47" s="65">
        <v>0</v>
      </c>
      <c r="I47" s="64"/>
      <c r="J47" s="567"/>
      <c r="K47" s="56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568" t="s">
        <v>4</v>
      </c>
      <c r="B1" s="568"/>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568" t="s">
        <v>12</v>
      </c>
      <c r="B8" s="568"/>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568" t="s">
        <v>6</v>
      </c>
      <c r="B15" s="568"/>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89"/>
      <c r="C2" s="575" t="s">
        <v>585</v>
      </c>
      <c r="D2" s="575"/>
      <c r="E2" s="575"/>
      <c r="F2" s="575"/>
      <c r="G2" s="575"/>
      <c r="H2" s="575"/>
      <c r="I2" s="575"/>
      <c r="J2" s="575"/>
      <c r="K2" s="575"/>
      <c r="L2" s="575"/>
      <c r="M2" s="575"/>
      <c r="N2" s="575"/>
      <c r="O2" s="575"/>
      <c r="P2" s="575"/>
      <c r="Q2" s="575"/>
    </row>
    <row r="3" spans="2:17" ht="22.5" customHeight="1" x14ac:dyDescent="0.25">
      <c r="B3" s="590"/>
      <c r="C3" s="575" t="s">
        <v>658</v>
      </c>
      <c r="D3" s="575"/>
      <c r="E3" s="575"/>
      <c r="F3" s="575"/>
      <c r="G3" s="575"/>
      <c r="H3" s="575"/>
      <c r="I3" s="575"/>
      <c r="J3" s="575"/>
      <c r="K3" s="575"/>
      <c r="L3" s="575"/>
      <c r="M3" s="575"/>
      <c r="N3" s="575"/>
      <c r="O3" s="575"/>
      <c r="P3" s="575"/>
      <c r="Q3" s="575"/>
    </row>
    <row r="5" spans="2:17" x14ac:dyDescent="0.25">
      <c r="B5" s="594" t="s">
        <v>632</v>
      </c>
      <c r="C5" s="580"/>
      <c r="D5" s="596" t="s">
        <v>619</v>
      </c>
      <c r="E5" s="596"/>
      <c r="F5" s="596"/>
      <c r="G5" s="596"/>
      <c r="H5" s="595" t="s">
        <v>633</v>
      </c>
      <c r="I5" s="595"/>
      <c r="J5" s="595"/>
      <c r="K5" s="596" t="s">
        <v>619</v>
      </c>
      <c r="L5" s="596"/>
      <c r="M5" s="596"/>
    </row>
    <row r="6" spans="2:17" s="190" customFormat="1" ht="51.75" customHeight="1" x14ac:dyDescent="0.25">
      <c r="B6" s="193" t="s">
        <v>634</v>
      </c>
      <c r="C6" s="574"/>
      <c r="D6" s="574"/>
      <c r="E6" s="574"/>
      <c r="F6" s="574"/>
      <c r="G6" s="574"/>
      <c r="H6" s="232" t="s">
        <v>588</v>
      </c>
      <c r="I6" s="574"/>
      <c r="J6" s="574"/>
      <c r="K6" s="574"/>
      <c r="L6" s="574"/>
      <c r="M6" s="232" t="s">
        <v>587</v>
      </c>
      <c r="N6" s="575"/>
      <c r="O6" s="575"/>
      <c r="P6" s="575"/>
      <c r="Q6" s="575"/>
    </row>
    <row r="7" spans="2:17" ht="15.75" customHeight="1" x14ac:dyDescent="0.25">
      <c r="B7" s="578" t="s">
        <v>635</v>
      </c>
      <c r="C7" s="579"/>
      <c r="D7" s="587"/>
      <c r="E7" s="587"/>
      <c r="F7" s="587"/>
      <c r="G7" s="587"/>
      <c r="H7" s="587"/>
      <c r="I7" s="587"/>
      <c r="J7" s="587"/>
      <c r="K7" s="587"/>
      <c r="L7" s="587"/>
      <c r="M7" s="588" t="s">
        <v>645</v>
      </c>
      <c r="N7" s="588"/>
      <c r="O7" s="576"/>
      <c r="P7" s="576"/>
      <c r="Q7" s="570"/>
    </row>
    <row r="8" spans="2:17" ht="15.75" customHeight="1" x14ac:dyDescent="0.25">
      <c r="B8" s="581"/>
      <c r="C8" s="582"/>
      <c r="D8" s="587"/>
      <c r="E8" s="587"/>
      <c r="F8" s="587"/>
      <c r="G8" s="587"/>
      <c r="H8" s="587"/>
      <c r="I8" s="587"/>
      <c r="J8" s="587"/>
      <c r="K8" s="587"/>
      <c r="L8" s="587"/>
      <c r="M8" s="588"/>
      <c r="N8" s="588"/>
      <c r="O8" s="576"/>
      <c r="P8" s="576"/>
      <c r="Q8" s="570"/>
    </row>
    <row r="9" spans="2:17" ht="15.75" customHeight="1" x14ac:dyDescent="0.25">
      <c r="B9" s="584"/>
      <c r="C9" s="585"/>
      <c r="D9" s="587"/>
      <c r="E9" s="587"/>
      <c r="F9" s="587"/>
      <c r="G9" s="587"/>
      <c r="H9" s="587"/>
      <c r="I9" s="587"/>
      <c r="J9" s="587"/>
      <c r="K9" s="587"/>
      <c r="L9" s="587"/>
      <c r="M9" s="588"/>
      <c r="N9" s="588"/>
      <c r="O9" s="576"/>
      <c r="P9" s="576"/>
      <c r="Q9" s="570"/>
    </row>
    <row r="10" spans="2:17" ht="15.75" customHeight="1" x14ac:dyDescent="0.25">
      <c r="B10" s="591" t="s">
        <v>636</v>
      </c>
      <c r="C10" s="592"/>
      <c r="D10" s="592"/>
      <c r="E10" s="592"/>
      <c r="F10" s="592"/>
      <c r="G10" s="592"/>
      <c r="H10" s="592"/>
      <c r="I10" s="592"/>
      <c r="J10" s="592"/>
      <c r="K10" s="592"/>
      <c r="L10" s="592"/>
      <c r="M10" s="592"/>
      <c r="N10" s="592"/>
      <c r="O10" s="592"/>
      <c r="P10" s="592"/>
      <c r="Q10" s="593"/>
    </row>
    <row r="11" spans="2:17" ht="15.75" customHeight="1" x14ac:dyDescent="0.25">
      <c r="B11" s="588" t="s">
        <v>624</v>
      </c>
      <c r="C11" s="588"/>
      <c r="D11" s="569"/>
      <c r="E11" s="576"/>
      <c r="F11" s="576"/>
      <c r="G11" s="576"/>
      <c r="H11" s="576"/>
      <c r="I11" s="576"/>
      <c r="J11" s="576"/>
      <c r="K11" s="576"/>
      <c r="L11" s="576"/>
      <c r="M11" s="576"/>
      <c r="N11" s="576"/>
      <c r="O11" s="576"/>
      <c r="P11" s="576"/>
      <c r="Q11" s="570"/>
    </row>
    <row r="12" spans="2:17" ht="15.75" customHeight="1" x14ac:dyDescent="0.25">
      <c r="B12" s="588" t="s">
        <v>625</v>
      </c>
      <c r="C12" s="588"/>
      <c r="D12" s="569"/>
      <c r="E12" s="576"/>
      <c r="F12" s="576"/>
      <c r="G12" s="576"/>
      <c r="H12" s="576"/>
      <c r="I12" s="576"/>
      <c r="J12" s="576"/>
      <c r="K12" s="576"/>
      <c r="L12" s="576"/>
      <c r="M12" s="576"/>
      <c r="N12" s="576"/>
      <c r="O12" s="576"/>
      <c r="P12" s="576"/>
      <c r="Q12" s="570"/>
    </row>
    <row r="13" spans="2:17" ht="15.75" customHeight="1" x14ac:dyDescent="0.25">
      <c r="B13" s="588" t="s">
        <v>626</v>
      </c>
      <c r="C13" s="588"/>
      <c r="D13" s="569"/>
      <c r="E13" s="576"/>
      <c r="F13" s="576"/>
      <c r="G13" s="576"/>
      <c r="H13" s="576"/>
      <c r="I13" s="576"/>
      <c r="J13" s="576"/>
      <c r="K13" s="576"/>
      <c r="L13" s="576"/>
      <c r="M13" s="576"/>
      <c r="N13" s="576"/>
      <c r="O13" s="576"/>
      <c r="P13" s="576"/>
      <c r="Q13" s="570"/>
    </row>
    <row r="14" spans="2:17" ht="15.75" customHeight="1" x14ac:dyDescent="0.25">
      <c r="B14" s="588" t="s">
        <v>627</v>
      </c>
      <c r="C14" s="588"/>
      <c r="D14" s="569"/>
      <c r="E14" s="576"/>
      <c r="F14" s="576"/>
      <c r="G14" s="576"/>
      <c r="H14" s="576"/>
      <c r="I14" s="576"/>
      <c r="J14" s="576"/>
      <c r="K14" s="576"/>
      <c r="L14" s="576"/>
      <c r="M14" s="576"/>
      <c r="N14" s="576"/>
      <c r="O14" s="576"/>
      <c r="P14" s="576"/>
      <c r="Q14" s="570"/>
    </row>
    <row r="15" spans="2:17" ht="15.75" customHeight="1" x14ac:dyDescent="0.25">
      <c r="B15" s="588" t="s">
        <v>628</v>
      </c>
      <c r="C15" s="588"/>
      <c r="D15" s="569"/>
      <c r="E15" s="576"/>
      <c r="F15" s="576"/>
      <c r="G15" s="576"/>
      <c r="H15" s="576"/>
      <c r="I15" s="576"/>
      <c r="J15" s="576"/>
      <c r="K15" s="576"/>
      <c r="L15" s="576"/>
      <c r="M15" s="576"/>
      <c r="N15" s="576"/>
      <c r="O15" s="576"/>
      <c r="P15" s="576"/>
      <c r="Q15" s="570"/>
    </row>
    <row r="16" spans="2:17" ht="15.75" customHeight="1" x14ac:dyDescent="0.25">
      <c r="B16" s="588" t="s">
        <v>683</v>
      </c>
      <c r="C16" s="588"/>
      <c r="D16" s="569"/>
      <c r="E16" s="576"/>
      <c r="F16" s="576"/>
      <c r="G16" s="576"/>
      <c r="H16" s="576"/>
      <c r="I16" s="576"/>
      <c r="J16" s="576"/>
      <c r="K16" s="576" t="s">
        <v>683</v>
      </c>
      <c r="L16" s="576"/>
      <c r="M16" s="576"/>
      <c r="N16" s="576"/>
      <c r="O16" s="576"/>
      <c r="P16" s="576"/>
      <c r="Q16" s="570"/>
    </row>
    <row r="17" spans="2:17" ht="15.75" customHeight="1" x14ac:dyDescent="0.25">
      <c r="B17" s="588"/>
      <c r="C17" s="588"/>
      <c r="D17" s="569"/>
      <c r="E17" s="576"/>
      <c r="F17" s="576"/>
      <c r="G17" s="576"/>
      <c r="H17" s="576"/>
      <c r="I17" s="576"/>
      <c r="J17" s="576"/>
      <c r="K17" s="576"/>
      <c r="L17" s="576"/>
      <c r="M17" s="576"/>
      <c r="N17" s="576"/>
      <c r="O17" s="576"/>
      <c r="P17" s="576"/>
      <c r="Q17" s="570"/>
    </row>
    <row r="18" spans="2:17" ht="15.75" customHeight="1" x14ac:dyDescent="0.25">
      <c r="B18" s="588"/>
      <c r="C18" s="588"/>
      <c r="D18" s="569"/>
      <c r="E18" s="576"/>
      <c r="F18" s="576"/>
      <c r="G18" s="576"/>
      <c r="H18" s="576"/>
      <c r="I18" s="576"/>
      <c r="J18" s="576"/>
      <c r="K18" s="576"/>
      <c r="L18" s="576"/>
      <c r="M18" s="576"/>
      <c r="N18" s="576"/>
      <c r="O18" s="576"/>
      <c r="P18" s="576"/>
      <c r="Q18" s="570"/>
    </row>
    <row r="19" spans="2:17" ht="15.75" customHeight="1" x14ac:dyDescent="0.25">
      <c r="B19" s="588" t="s">
        <v>684</v>
      </c>
      <c r="C19" s="588"/>
      <c r="D19" s="569"/>
      <c r="E19" s="576"/>
      <c r="F19" s="576"/>
      <c r="G19" s="576"/>
      <c r="H19" s="576"/>
      <c r="I19" s="576"/>
      <c r="J19" s="576"/>
      <c r="K19" s="576" t="s">
        <v>684</v>
      </c>
      <c r="L19" s="576"/>
      <c r="M19" s="576"/>
      <c r="N19" s="576"/>
      <c r="O19" s="576"/>
      <c r="P19" s="576"/>
      <c r="Q19" s="570"/>
    </row>
    <row r="20" spans="2:17" ht="15.75" customHeight="1" x14ac:dyDescent="0.25">
      <c r="B20" s="588"/>
      <c r="C20" s="588"/>
      <c r="D20" s="569"/>
      <c r="E20" s="576"/>
      <c r="F20" s="576"/>
      <c r="G20" s="576"/>
      <c r="H20" s="576"/>
      <c r="I20" s="576"/>
      <c r="J20" s="576"/>
      <c r="K20" s="576"/>
      <c r="L20" s="576"/>
      <c r="M20" s="576"/>
      <c r="N20" s="576"/>
      <c r="O20" s="576"/>
      <c r="P20" s="576"/>
      <c r="Q20" s="570"/>
    </row>
    <row r="21" spans="2:17" ht="15.75" customHeight="1" x14ac:dyDescent="0.25">
      <c r="B21" s="588"/>
      <c r="C21" s="588"/>
      <c r="D21" s="569"/>
      <c r="E21" s="576"/>
      <c r="F21" s="576"/>
      <c r="G21" s="576"/>
      <c r="H21" s="576"/>
      <c r="I21" s="576"/>
      <c r="J21" s="576"/>
      <c r="K21" s="576"/>
      <c r="L21" s="576"/>
      <c r="M21" s="576"/>
      <c r="N21" s="576"/>
      <c r="O21" s="576"/>
      <c r="P21" s="576"/>
      <c r="Q21" s="570"/>
    </row>
    <row r="22" spans="2:17" ht="15.75" customHeight="1" x14ac:dyDescent="0.25">
      <c r="B22" s="578" t="s">
        <v>620</v>
      </c>
      <c r="C22" s="579"/>
      <c r="D22" s="587"/>
      <c r="E22" s="587"/>
      <c r="F22" s="587"/>
      <c r="G22" s="587"/>
      <c r="H22" s="587"/>
      <c r="I22" s="587"/>
      <c r="J22" s="587"/>
      <c r="K22" s="587"/>
      <c r="L22" s="587"/>
      <c r="M22" s="587"/>
      <c r="N22" s="587"/>
      <c r="O22" s="587"/>
      <c r="P22" s="587"/>
      <c r="Q22" s="587"/>
    </row>
    <row r="23" spans="2:17" ht="15.75" customHeight="1" x14ac:dyDescent="0.25">
      <c r="B23" s="581"/>
      <c r="C23" s="582"/>
      <c r="D23" s="587"/>
      <c r="E23" s="587"/>
      <c r="F23" s="587"/>
      <c r="G23" s="587"/>
      <c r="H23" s="587"/>
      <c r="I23" s="587"/>
      <c r="J23" s="587"/>
      <c r="K23" s="587"/>
      <c r="L23" s="587"/>
      <c r="M23" s="587"/>
      <c r="N23" s="587"/>
      <c r="O23" s="587"/>
      <c r="P23" s="587"/>
      <c r="Q23" s="587"/>
    </row>
    <row r="24" spans="2:17" ht="15.75" customHeight="1" x14ac:dyDescent="0.25">
      <c r="B24" s="584"/>
      <c r="C24" s="585"/>
      <c r="D24" s="587"/>
      <c r="E24" s="587"/>
      <c r="F24" s="587"/>
      <c r="G24" s="587"/>
      <c r="H24" s="587"/>
      <c r="I24" s="587"/>
      <c r="J24" s="587"/>
      <c r="K24" s="587"/>
      <c r="L24" s="587"/>
      <c r="M24" s="587"/>
      <c r="N24" s="587"/>
      <c r="O24" s="587"/>
      <c r="P24" s="587"/>
      <c r="Q24" s="587"/>
    </row>
    <row r="25" spans="2:17" ht="15.75" customHeight="1" x14ac:dyDescent="0.25">
      <c r="B25" s="578" t="s">
        <v>794</v>
      </c>
      <c r="C25" s="579"/>
      <c r="D25" s="236"/>
      <c r="E25" s="234"/>
      <c r="F25" s="234"/>
      <c r="G25" s="234"/>
      <c r="H25" s="234"/>
      <c r="I25" s="234"/>
      <c r="J25" s="234"/>
      <c r="K25" s="234"/>
      <c r="L25" s="234"/>
      <c r="M25" s="571" t="s">
        <v>623</v>
      </c>
      <c r="N25" s="569"/>
      <c r="O25" s="570"/>
      <c r="P25" s="571" t="s">
        <v>260</v>
      </c>
      <c r="Q25" s="235"/>
    </row>
    <row r="26" spans="2:17" ht="15.75" customHeight="1" x14ac:dyDescent="0.25">
      <c r="B26" s="581"/>
      <c r="C26" s="582"/>
      <c r="D26" s="236"/>
      <c r="E26" s="234"/>
      <c r="F26" s="234"/>
      <c r="G26" s="234"/>
      <c r="H26" s="234"/>
      <c r="I26" s="234"/>
      <c r="J26" s="234"/>
      <c r="K26" s="234"/>
      <c r="L26" s="234"/>
      <c r="M26" s="572"/>
      <c r="N26" s="569"/>
      <c r="O26" s="570"/>
      <c r="P26" s="572"/>
      <c r="Q26" s="235"/>
    </row>
    <row r="27" spans="2:17" ht="15.75" customHeight="1" x14ac:dyDescent="0.25">
      <c r="B27" s="584"/>
      <c r="C27" s="585"/>
      <c r="D27" s="236"/>
      <c r="E27" s="234"/>
      <c r="F27" s="234"/>
      <c r="G27" s="234"/>
      <c r="H27" s="234"/>
      <c r="I27" s="234"/>
      <c r="J27" s="234"/>
      <c r="K27" s="234"/>
      <c r="L27" s="234"/>
      <c r="M27" s="573"/>
      <c r="N27" s="569"/>
      <c r="O27" s="570"/>
      <c r="P27" s="573"/>
      <c r="Q27" s="235"/>
    </row>
    <row r="28" spans="2:17" ht="15.75" customHeight="1" x14ac:dyDescent="0.25">
      <c r="B28" s="578" t="s">
        <v>631</v>
      </c>
      <c r="C28" s="580"/>
      <c r="D28" s="569"/>
      <c r="E28" s="576"/>
      <c r="F28" s="576"/>
      <c r="G28" s="576"/>
      <c r="H28" s="576"/>
      <c r="I28" s="576"/>
      <c r="J28" s="576"/>
      <c r="K28" s="576"/>
      <c r="L28" s="570"/>
      <c r="M28" s="575" t="s">
        <v>623</v>
      </c>
      <c r="N28" s="587"/>
      <c r="O28" s="587"/>
      <c r="P28" s="575" t="s">
        <v>260</v>
      </c>
      <c r="Q28" s="220"/>
    </row>
    <row r="29" spans="2:17" ht="15.75" customHeight="1" x14ac:dyDescent="0.25">
      <c r="B29" s="581"/>
      <c r="C29" s="583"/>
      <c r="D29" s="569"/>
      <c r="E29" s="576"/>
      <c r="F29" s="576"/>
      <c r="G29" s="576"/>
      <c r="H29" s="576"/>
      <c r="I29" s="576"/>
      <c r="J29" s="576"/>
      <c r="K29" s="576"/>
      <c r="L29" s="570"/>
      <c r="M29" s="575"/>
      <c r="N29" s="587"/>
      <c r="O29" s="587"/>
      <c r="P29" s="575"/>
      <c r="Q29" s="220"/>
    </row>
    <row r="30" spans="2:17" ht="15.75" customHeight="1" x14ac:dyDescent="0.25">
      <c r="B30" s="584"/>
      <c r="C30" s="586"/>
      <c r="D30" s="569"/>
      <c r="E30" s="576"/>
      <c r="F30" s="576"/>
      <c r="G30" s="576"/>
      <c r="H30" s="576"/>
      <c r="I30" s="576"/>
      <c r="J30" s="576"/>
      <c r="K30" s="576"/>
      <c r="L30" s="570"/>
      <c r="M30" s="575"/>
      <c r="N30" s="587"/>
      <c r="O30" s="587"/>
      <c r="P30" s="575"/>
      <c r="Q30" s="220"/>
    </row>
    <row r="31" spans="2:17" ht="12.75" customHeight="1" x14ac:dyDescent="0.25">
      <c r="B31" s="578" t="s">
        <v>795</v>
      </c>
      <c r="C31" s="579"/>
      <c r="D31" s="580"/>
      <c r="E31" s="497"/>
      <c r="F31" s="497"/>
      <c r="G31" s="497"/>
      <c r="H31" s="497"/>
      <c r="I31" s="497"/>
      <c r="J31" s="497"/>
    </row>
    <row r="32" spans="2:17" ht="12.75" customHeight="1" x14ac:dyDescent="0.25">
      <c r="B32" s="581"/>
      <c r="C32" s="582"/>
      <c r="D32" s="583"/>
      <c r="E32" s="574"/>
      <c r="F32" s="574"/>
      <c r="G32" s="574"/>
      <c r="H32" s="574"/>
      <c r="I32" s="574"/>
      <c r="J32" s="574"/>
    </row>
    <row r="33" spans="2:10" ht="12.75" customHeight="1" x14ac:dyDescent="0.25">
      <c r="B33" s="581"/>
      <c r="C33" s="582"/>
      <c r="D33" s="583"/>
      <c r="E33" s="574"/>
      <c r="F33" s="574"/>
      <c r="G33" s="574"/>
      <c r="H33" s="574"/>
      <c r="I33" s="574"/>
      <c r="J33" s="574"/>
    </row>
    <row r="34" spans="2:10" x14ac:dyDescent="0.25">
      <c r="B34" s="581"/>
      <c r="C34" s="582"/>
      <c r="D34" s="583"/>
      <c r="E34" s="577"/>
      <c r="F34" s="577"/>
      <c r="G34" s="577"/>
      <c r="H34" s="577"/>
      <c r="I34" s="577"/>
      <c r="J34" s="577"/>
    </row>
    <row r="35" spans="2:10" x14ac:dyDescent="0.25">
      <c r="B35" s="584"/>
      <c r="C35" s="585"/>
      <c r="D35" s="586"/>
      <c r="E35" s="577"/>
      <c r="F35" s="577"/>
      <c r="G35" s="577"/>
      <c r="H35" s="577"/>
      <c r="I35" s="577"/>
      <c r="J35" s="577"/>
    </row>
    <row r="51" spans="5:5" x14ac:dyDescent="0.25">
      <c r="E51" s="8" t="s">
        <v>629</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7" customWidth="1"/>
    <col min="10" max="10" width="11.42578125" style="23"/>
    <col min="11" max="11" width="19.140625" style="23" customWidth="1"/>
    <col min="12" max="16384" width="11.42578125" style="23"/>
  </cols>
  <sheetData>
    <row r="2" spans="2:13" ht="60" x14ac:dyDescent="0.25">
      <c r="B2" s="192" t="s">
        <v>607</v>
      </c>
      <c r="D2" s="192" t="s">
        <v>586</v>
      </c>
      <c r="F2" s="199" t="s">
        <v>638</v>
      </c>
      <c r="G2" s="192" t="s">
        <v>639</v>
      </c>
      <c r="H2" s="192" t="s">
        <v>640</v>
      </c>
      <c r="J2" s="230" t="s">
        <v>659</v>
      </c>
      <c r="K2" s="230" t="s">
        <v>660</v>
      </c>
      <c r="L2" s="230" t="s">
        <v>661</v>
      </c>
      <c r="M2" s="230" t="s">
        <v>662</v>
      </c>
    </row>
    <row r="3" spans="2:13" x14ac:dyDescent="0.25">
      <c r="B3" s="191" t="s">
        <v>611</v>
      </c>
      <c r="D3" s="46" t="s">
        <v>156</v>
      </c>
      <c r="F3" s="21">
        <v>1</v>
      </c>
      <c r="G3" s="194" t="s">
        <v>641</v>
      </c>
      <c r="H3" s="21">
        <v>1</v>
      </c>
      <c r="J3" s="228" t="s">
        <v>19</v>
      </c>
      <c r="K3" s="228" t="s">
        <v>663</v>
      </c>
      <c r="L3" s="228" t="s">
        <v>664</v>
      </c>
      <c r="M3" s="228" t="s">
        <v>33</v>
      </c>
    </row>
    <row r="4" spans="2:13" ht="30" x14ac:dyDescent="0.25">
      <c r="B4" s="191" t="s">
        <v>589</v>
      </c>
      <c r="D4" s="46" t="s">
        <v>590</v>
      </c>
      <c r="F4" s="21">
        <v>2</v>
      </c>
      <c r="G4" s="194" t="s">
        <v>674</v>
      </c>
      <c r="H4" s="21">
        <v>2</v>
      </c>
      <c r="J4" s="228" t="s">
        <v>665</v>
      </c>
      <c r="K4" s="228" t="s">
        <v>666</v>
      </c>
      <c r="L4" s="228" t="s">
        <v>667</v>
      </c>
      <c r="M4" s="228" t="s">
        <v>584</v>
      </c>
    </row>
    <row r="5" spans="2:13" ht="30" x14ac:dyDescent="0.25">
      <c r="B5" s="191" t="s">
        <v>612</v>
      </c>
      <c r="D5" s="46" t="s">
        <v>591</v>
      </c>
      <c r="F5" s="21">
        <v>3</v>
      </c>
      <c r="G5" s="195" t="s">
        <v>642</v>
      </c>
      <c r="H5" s="21">
        <v>3</v>
      </c>
      <c r="J5" s="228" t="s">
        <v>21</v>
      </c>
      <c r="K5" s="228"/>
      <c r="L5" s="228"/>
      <c r="M5" s="228"/>
    </row>
    <row r="6" spans="2:13" ht="30" x14ac:dyDescent="0.25">
      <c r="B6" s="191" t="s">
        <v>613</v>
      </c>
      <c r="D6" s="46" t="s">
        <v>592</v>
      </c>
      <c r="F6" s="21">
        <v>4</v>
      </c>
      <c r="G6" s="195" t="s">
        <v>675</v>
      </c>
      <c r="H6" s="21">
        <v>4</v>
      </c>
      <c r="J6" s="228" t="s">
        <v>668</v>
      </c>
      <c r="K6" s="228"/>
      <c r="L6" s="228"/>
      <c r="M6" s="228"/>
    </row>
    <row r="7" spans="2:13" ht="30" x14ac:dyDescent="0.25">
      <c r="B7" s="191" t="s">
        <v>614</v>
      </c>
      <c r="D7" s="46" t="s">
        <v>593</v>
      </c>
      <c r="F7" s="196">
        <v>5</v>
      </c>
      <c r="G7" s="197" t="s">
        <v>643</v>
      </c>
      <c r="H7" s="21">
        <v>5</v>
      </c>
    </row>
    <row r="8" spans="2:13" ht="30" x14ac:dyDescent="0.25">
      <c r="B8" s="191" t="s">
        <v>615</v>
      </c>
      <c r="D8" s="46" t="s">
        <v>594</v>
      </c>
      <c r="F8" s="196">
        <v>6</v>
      </c>
      <c r="G8" s="198" t="s">
        <v>644</v>
      </c>
      <c r="H8" s="196">
        <v>6</v>
      </c>
    </row>
    <row r="9" spans="2:13" x14ac:dyDescent="0.25">
      <c r="B9" s="191" t="s">
        <v>616</v>
      </c>
      <c r="D9" s="46" t="s">
        <v>595</v>
      </c>
    </row>
    <row r="10" spans="2:13" s="227" customFormat="1" ht="30" x14ac:dyDescent="0.25">
      <c r="B10" s="242" t="s">
        <v>821</v>
      </c>
      <c r="D10" s="46" t="s">
        <v>212</v>
      </c>
    </row>
    <row r="11" spans="2:13" x14ac:dyDescent="0.25">
      <c r="D11" s="46" t="s">
        <v>596</v>
      </c>
    </row>
    <row r="12" spans="2:13" ht="30" x14ac:dyDescent="0.25">
      <c r="B12" s="230" t="s">
        <v>670</v>
      </c>
      <c r="D12" s="46" t="s">
        <v>597</v>
      </c>
    </row>
    <row r="13" spans="2:13" x14ac:dyDescent="0.25">
      <c r="B13" s="191" t="s">
        <v>194</v>
      </c>
      <c r="D13" s="46" t="s">
        <v>219</v>
      </c>
    </row>
    <row r="14" spans="2:13" x14ac:dyDescent="0.25">
      <c r="B14" s="191" t="s">
        <v>197</v>
      </c>
      <c r="D14" s="46" t="s">
        <v>598</v>
      </c>
    </row>
    <row r="15" spans="2:13" x14ac:dyDescent="0.25">
      <c r="B15" s="191" t="s">
        <v>27</v>
      </c>
      <c r="D15" s="46" t="s">
        <v>599</v>
      </c>
    </row>
    <row r="16" spans="2:13" x14ac:dyDescent="0.25">
      <c r="B16" s="191" t="s">
        <v>196</v>
      </c>
      <c r="D16" s="46" t="s">
        <v>601</v>
      </c>
    </row>
    <row r="17" spans="2:4" x14ac:dyDescent="0.25">
      <c r="B17" s="23" t="s">
        <v>629</v>
      </c>
      <c r="D17" s="46" t="s">
        <v>600</v>
      </c>
    </row>
    <row r="18" spans="2:4" x14ac:dyDescent="0.25">
      <c r="B18" s="230" t="s">
        <v>608</v>
      </c>
      <c r="D18" s="46" t="s">
        <v>217</v>
      </c>
    </row>
    <row r="19" spans="2:4" ht="30" x14ac:dyDescent="0.25">
      <c r="B19" s="46" t="s">
        <v>238</v>
      </c>
      <c r="D19" s="46" t="s">
        <v>602</v>
      </c>
    </row>
    <row r="20" spans="2:4" x14ac:dyDescent="0.25">
      <c r="B20" s="46" t="s">
        <v>239</v>
      </c>
      <c r="D20" s="46" t="s">
        <v>603</v>
      </c>
    </row>
    <row r="21" spans="2:4" ht="45" x14ac:dyDescent="0.25">
      <c r="B21" s="46" t="s">
        <v>676</v>
      </c>
      <c r="D21" s="46" t="s">
        <v>604</v>
      </c>
    </row>
    <row r="22" spans="2:4" ht="30" x14ac:dyDescent="0.25">
      <c r="B22" s="46" t="s">
        <v>677</v>
      </c>
      <c r="D22" s="46" t="s">
        <v>605</v>
      </c>
    </row>
    <row r="23" spans="2:4" x14ac:dyDescent="0.25">
      <c r="B23" s="46" t="s">
        <v>242</v>
      </c>
      <c r="D23" s="46" t="s">
        <v>606</v>
      </c>
    </row>
    <row r="24" spans="2:4" ht="30" x14ac:dyDescent="0.25">
      <c r="B24" s="46" t="s">
        <v>243</v>
      </c>
      <c r="D24" s="46" t="s">
        <v>198</v>
      </c>
    </row>
    <row r="25" spans="2:4" ht="45" x14ac:dyDescent="0.25">
      <c r="B25" s="46" t="s">
        <v>678</v>
      </c>
      <c r="D25" s="46" t="s">
        <v>216</v>
      </c>
    </row>
    <row r="26" spans="2:4" x14ac:dyDescent="0.25">
      <c r="B26" s="46" t="s">
        <v>245</v>
      </c>
      <c r="D26" s="46" t="s">
        <v>200</v>
      </c>
    </row>
    <row r="27" spans="2:4" x14ac:dyDescent="0.25">
      <c r="B27" s="46" t="s">
        <v>609</v>
      </c>
      <c r="D27" s="46" t="s">
        <v>213</v>
      </c>
    </row>
    <row r="28" spans="2:4" x14ac:dyDescent="0.25">
      <c r="D28" s="46" t="s">
        <v>685</v>
      </c>
    </row>
    <row r="29" spans="2:4" x14ac:dyDescent="0.25">
      <c r="B29" s="192" t="s">
        <v>608</v>
      </c>
      <c r="D29" s="46" t="s">
        <v>686</v>
      </c>
    </row>
    <row r="30" spans="2:4" x14ac:dyDescent="0.25">
      <c r="B30" s="191" t="s">
        <v>617</v>
      </c>
    </row>
    <row r="31" spans="2:4" x14ac:dyDescent="0.25">
      <c r="B31" s="191" t="s">
        <v>618</v>
      </c>
    </row>
    <row r="32" spans="2:4" x14ac:dyDescent="0.25">
      <c r="B32" s="191" t="s">
        <v>609</v>
      </c>
    </row>
    <row r="33" spans="2:2" x14ac:dyDescent="0.25">
      <c r="B33" s="191" t="s">
        <v>610</v>
      </c>
    </row>
    <row r="35" spans="2:2" x14ac:dyDescent="0.25">
      <c r="B35" s="192" t="s">
        <v>671</v>
      </c>
    </row>
    <row r="36" spans="2:2" x14ac:dyDescent="0.25">
      <c r="B36" s="46" t="s">
        <v>672</v>
      </c>
    </row>
    <row r="37" spans="2:2" x14ac:dyDescent="0.25">
      <c r="B37" s="46" t="s">
        <v>621</v>
      </c>
    </row>
    <row r="38" spans="2:2" x14ac:dyDescent="0.25">
      <c r="B38" s="46" t="s">
        <v>673</v>
      </c>
    </row>
    <row r="39" spans="2:2" x14ac:dyDescent="0.25">
      <c r="B39" s="46" t="s">
        <v>622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8" customWidth="1"/>
    <col min="2" max="2" width="31.42578125" style="238" customWidth="1"/>
    <col min="3" max="3" width="21.5703125" style="238" customWidth="1"/>
    <col min="4" max="4" width="31.85546875" style="238" customWidth="1"/>
    <col min="5" max="5" width="55" style="238" customWidth="1"/>
    <col min="6" max="6" width="30" style="238" customWidth="1"/>
    <col min="7" max="7" width="20.42578125" style="238" customWidth="1"/>
    <col min="8" max="8" width="23.85546875" style="238" customWidth="1"/>
    <col min="9" max="16384" width="11.42578125" style="238"/>
  </cols>
  <sheetData>
    <row r="2" spans="1:5" ht="90" x14ac:dyDescent="0.25">
      <c r="A2" s="629" t="s">
        <v>691</v>
      </c>
      <c r="B2" s="619" t="s">
        <v>793</v>
      </c>
      <c r="C2" s="240" t="s">
        <v>689</v>
      </c>
      <c r="D2" s="46" t="s">
        <v>690</v>
      </c>
      <c r="E2" s="46" t="s">
        <v>688</v>
      </c>
    </row>
    <row r="3" spans="1:5" ht="90" x14ac:dyDescent="0.25">
      <c r="A3" s="630"/>
      <c r="B3" s="619"/>
      <c r="C3" s="240" t="s">
        <v>693</v>
      </c>
      <c r="D3" s="46" t="s">
        <v>692</v>
      </c>
      <c r="E3" s="46" t="s">
        <v>694</v>
      </c>
    </row>
    <row r="4" spans="1:5" ht="120" x14ac:dyDescent="0.25">
      <c r="A4" s="631"/>
      <c r="B4" s="619"/>
      <c r="C4" s="240" t="s">
        <v>715</v>
      </c>
      <c r="D4" s="46" t="s">
        <v>695</v>
      </c>
      <c r="E4" s="46" t="s">
        <v>696</v>
      </c>
    </row>
    <row r="7" spans="1:5" ht="15" customHeight="1" x14ac:dyDescent="0.25">
      <c r="A7" s="610" t="s">
        <v>697</v>
      </c>
      <c r="B7" s="243" t="s">
        <v>0</v>
      </c>
      <c r="C7" s="607" t="s">
        <v>778</v>
      </c>
      <c r="D7" s="607"/>
      <c r="E7" s="607"/>
    </row>
    <row r="8" spans="1:5" x14ac:dyDescent="0.25">
      <c r="A8" s="610"/>
      <c r="B8" s="243" t="s">
        <v>1</v>
      </c>
      <c r="C8" s="607" t="s">
        <v>707</v>
      </c>
      <c r="D8" s="607"/>
      <c r="E8" s="607"/>
    </row>
    <row r="9" spans="1:5" x14ac:dyDescent="0.25">
      <c r="A9" s="610"/>
      <c r="B9" s="243" t="s">
        <v>2</v>
      </c>
      <c r="C9" s="604" t="s">
        <v>708</v>
      </c>
      <c r="D9" s="602"/>
      <c r="E9" s="603"/>
    </row>
    <row r="10" spans="1:5" ht="58.5" customHeight="1" x14ac:dyDescent="0.25">
      <c r="A10" s="610"/>
      <c r="B10" s="243" t="s">
        <v>39</v>
      </c>
      <c r="C10" s="606" t="s">
        <v>709</v>
      </c>
      <c r="D10" s="607"/>
      <c r="E10" s="607"/>
    </row>
    <row r="11" spans="1:5" ht="57.75" customHeight="1" x14ac:dyDescent="0.25">
      <c r="A11" s="610"/>
      <c r="B11" s="625" t="s">
        <v>273</v>
      </c>
      <c r="C11" s="632" t="s">
        <v>779</v>
      </c>
      <c r="D11" s="606" t="s">
        <v>710</v>
      </c>
      <c r="E11" s="245" t="s">
        <v>711</v>
      </c>
    </row>
    <row r="12" spans="1:5" ht="57.75" customHeight="1" x14ac:dyDescent="0.25">
      <c r="A12" s="610"/>
      <c r="B12" s="626"/>
      <c r="C12" s="633"/>
      <c r="D12" s="607"/>
      <c r="E12" s="245" t="s">
        <v>712</v>
      </c>
    </row>
    <row r="13" spans="1:5" ht="57.75" customHeight="1" x14ac:dyDescent="0.25">
      <c r="A13" s="610"/>
      <c r="B13" s="626"/>
      <c r="C13" s="633"/>
      <c r="D13" s="607"/>
      <c r="E13" s="245" t="s">
        <v>713</v>
      </c>
    </row>
    <row r="14" spans="1:5" ht="57.75" customHeight="1" x14ac:dyDescent="0.25">
      <c r="A14" s="610"/>
      <c r="B14" s="627"/>
      <c r="C14" s="634"/>
      <c r="D14" s="607"/>
      <c r="E14" s="245" t="s">
        <v>714</v>
      </c>
    </row>
    <row r="15" spans="1:5" ht="26.25" customHeight="1" x14ac:dyDescent="0.25">
      <c r="A15" s="610"/>
      <c r="B15" s="625" t="s">
        <v>716</v>
      </c>
      <c r="C15" s="616" t="s">
        <v>717</v>
      </c>
      <c r="D15" s="616" t="s">
        <v>780</v>
      </c>
      <c r="E15" s="239" t="s">
        <v>672</v>
      </c>
    </row>
    <row r="16" spans="1:5" ht="26.25" customHeight="1" x14ac:dyDescent="0.25">
      <c r="A16" s="610"/>
      <c r="B16" s="626"/>
      <c r="C16" s="617"/>
      <c r="D16" s="635"/>
      <c r="E16" s="239" t="s">
        <v>621</v>
      </c>
    </row>
    <row r="17" spans="1:7" ht="26.25" customHeight="1" x14ac:dyDescent="0.25">
      <c r="A17" s="610"/>
      <c r="B17" s="626"/>
      <c r="C17" s="617"/>
      <c r="D17" s="635"/>
      <c r="E17" s="240" t="s">
        <v>781</v>
      </c>
    </row>
    <row r="18" spans="1:7" ht="26.25" customHeight="1" x14ac:dyDescent="0.25">
      <c r="A18" s="610"/>
      <c r="B18" s="627"/>
      <c r="C18" s="618"/>
      <c r="D18" s="636"/>
      <c r="E18" s="239" t="s">
        <v>622</v>
      </c>
    </row>
    <row r="19" spans="1:7" ht="59.25" customHeight="1" x14ac:dyDescent="0.25">
      <c r="A19" s="610"/>
      <c r="B19" s="243" t="s">
        <v>249</v>
      </c>
      <c r="C19" s="601" t="s">
        <v>782</v>
      </c>
      <c r="D19" s="602"/>
      <c r="E19" s="603"/>
    </row>
    <row r="20" spans="1:7" ht="31.5" customHeight="1" x14ac:dyDescent="0.25">
      <c r="A20" s="610"/>
      <c r="B20" s="628" t="s">
        <v>237</v>
      </c>
      <c r="C20" s="240" t="s">
        <v>238</v>
      </c>
      <c r="D20" s="606" t="s">
        <v>698</v>
      </c>
      <c r="E20" s="606"/>
    </row>
    <row r="21" spans="1:7" x14ac:dyDescent="0.25">
      <c r="A21" s="610"/>
      <c r="B21" s="628"/>
      <c r="C21" s="240" t="s">
        <v>239</v>
      </c>
      <c r="D21" s="606" t="s">
        <v>699</v>
      </c>
      <c r="E21" s="606"/>
    </row>
    <row r="22" spans="1:7" x14ac:dyDescent="0.25">
      <c r="A22" s="610"/>
      <c r="B22" s="628"/>
      <c r="C22" s="240" t="s">
        <v>676</v>
      </c>
      <c r="D22" s="606" t="s">
        <v>700</v>
      </c>
      <c r="E22" s="606"/>
    </row>
    <row r="23" spans="1:7" ht="44.25" customHeight="1" x14ac:dyDescent="0.25">
      <c r="A23" s="610"/>
      <c r="B23" s="628"/>
      <c r="C23" s="240" t="s">
        <v>677</v>
      </c>
      <c r="D23" s="606" t="s">
        <v>701</v>
      </c>
      <c r="E23" s="606"/>
    </row>
    <row r="24" spans="1:7" ht="30.75" customHeight="1" x14ac:dyDescent="0.25">
      <c r="A24" s="610"/>
      <c r="B24" s="628"/>
      <c r="C24" s="240" t="s">
        <v>242</v>
      </c>
      <c r="D24" s="606" t="s">
        <v>702</v>
      </c>
      <c r="E24" s="606"/>
    </row>
    <row r="25" spans="1:7" ht="44.25" customHeight="1" x14ac:dyDescent="0.25">
      <c r="A25" s="610"/>
      <c r="B25" s="628"/>
      <c r="C25" s="240" t="s">
        <v>243</v>
      </c>
      <c r="D25" s="606" t="s">
        <v>703</v>
      </c>
      <c r="E25" s="606"/>
    </row>
    <row r="26" spans="1:7" ht="31.5" customHeight="1" x14ac:dyDescent="0.25">
      <c r="A26" s="610"/>
      <c r="B26" s="628"/>
      <c r="C26" s="240" t="s">
        <v>678</v>
      </c>
      <c r="D26" s="606" t="s">
        <v>704</v>
      </c>
      <c r="E26" s="606"/>
    </row>
    <row r="27" spans="1:7" ht="28.5" customHeight="1" x14ac:dyDescent="0.25">
      <c r="A27" s="610"/>
      <c r="B27" s="628"/>
      <c r="C27" s="240" t="s">
        <v>245</v>
      </c>
      <c r="D27" s="606" t="s">
        <v>705</v>
      </c>
      <c r="E27" s="606"/>
    </row>
    <row r="28" spans="1:7" ht="61.5" customHeight="1" x14ac:dyDescent="0.25">
      <c r="A28" s="610"/>
      <c r="B28" s="628"/>
      <c r="C28" s="240" t="s">
        <v>609</v>
      </c>
      <c r="D28" s="606" t="s">
        <v>706</v>
      </c>
      <c r="E28" s="606"/>
    </row>
    <row r="29" spans="1:7" ht="109.5" customHeight="1" x14ac:dyDescent="0.25">
      <c r="A29" s="610"/>
      <c r="B29" s="243" t="s">
        <v>46</v>
      </c>
      <c r="C29" s="606" t="s">
        <v>783</v>
      </c>
      <c r="D29" s="606"/>
      <c r="E29" s="606"/>
    </row>
    <row r="30" spans="1:7" ht="28.5" customHeight="1" x14ac:dyDescent="0.25">
      <c r="A30" s="610"/>
      <c r="B30" s="243" t="s">
        <v>47</v>
      </c>
      <c r="C30" s="601" t="s">
        <v>718</v>
      </c>
      <c r="D30" s="602"/>
      <c r="E30" s="603"/>
    </row>
    <row r="31" spans="1:7" ht="15" customHeight="1" x14ac:dyDescent="0.25">
      <c r="A31" s="610"/>
      <c r="B31" s="620" t="s">
        <v>747</v>
      </c>
      <c r="C31" s="623" t="s">
        <v>733</v>
      </c>
      <c r="D31" s="241" t="s">
        <v>719</v>
      </c>
      <c r="E31" s="246" t="s">
        <v>720</v>
      </c>
      <c r="F31" s="246" t="s">
        <v>721</v>
      </c>
      <c r="G31" s="241" t="s">
        <v>722</v>
      </c>
    </row>
    <row r="32" spans="1:7" ht="45" x14ac:dyDescent="0.25">
      <c r="A32" s="610"/>
      <c r="B32" s="620"/>
      <c r="C32" s="624"/>
      <c r="D32" s="246">
        <v>5</v>
      </c>
      <c r="E32" s="241" t="s">
        <v>7</v>
      </c>
      <c r="F32" s="46" t="s">
        <v>723</v>
      </c>
      <c r="G32" s="194" t="s">
        <v>728</v>
      </c>
    </row>
    <row r="33" spans="1:7" ht="45" x14ac:dyDescent="0.25">
      <c r="A33" s="610"/>
      <c r="B33" s="620"/>
      <c r="C33" s="624"/>
      <c r="D33" s="246">
        <v>4</v>
      </c>
      <c r="E33" s="241" t="s">
        <v>8</v>
      </c>
      <c r="F33" s="46" t="s">
        <v>724</v>
      </c>
      <c r="G33" s="46" t="s">
        <v>729</v>
      </c>
    </row>
    <row r="34" spans="1:7" ht="30" x14ac:dyDescent="0.25">
      <c r="A34" s="610"/>
      <c r="B34" s="620"/>
      <c r="C34" s="624"/>
      <c r="D34" s="241">
        <v>3</v>
      </c>
      <c r="E34" s="241" t="s">
        <v>9</v>
      </c>
      <c r="F34" s="46" t="s">
        <v>725</v>
      </c>
      <c r="G34" s="46" t="s">
        <v>730</v>
      </c>
    </row>
    <row r="35" spans="1:7" ht="30" x14ac:dyDescent="0.25">
      <c r="A35" s="610"/>
      <c r="B35" s="620"/>
      <c r="C35" s="624"/>
      <c r="D35" s="241">
        <v>2</v>
      </c>
      <c r="E35" s="241" t="s">
        <v>10</v>
      </c>
      <c r="F35" s="46" t="s">
        <v>726</v>
      </c>
      <c r="G35" s="46" t="s">
        <v>731</v>
      </c>
    </row>
    <row r="36" spans="1:7" ht="45" x14ac:dyDescent="0.25">
      <c r="A36" s="610"/>
      <c r="B36" s="620"/>
      <c r="C36" s="624"/>
      <c r="D36" s="241">
        <v>1</v>
      </c>
      <c r="E36" s="241" t="s">
        <v>11</v>
      </c>
      <c r="F36" s="46" t="s">
        <v>727</v>
      </c>
      <c r="G36" s="46" t="s">
        <v>732</v>
      </c>
    </row>
    <row r="37" spans="1:7" ht="30" x14ac:dyDescent="0.25">
      <c r="A37" s="610"/>
      <c r="B37" s="620"/>
      <c r="C37" s="619" t="s">
        <v>734</v>
      </c>
      <c r="D37" s="241" t="s">
        <v>719</v>
      </c>
      <c r="E37" s="246" t="s">
        <v>735</v>
      </c>
      <c r="F37" s="622" t="s">
        <v>736</v>
      </c>
      <c r="G37" s="620"/>
    </row>
    <row r="38" spans="1:7" ht="177.75" customHeight="1" x14ac:dyDescent="0.25">
      <c r="A38" s="610"/>
      <c r="B38" s="620"/>
      <c r="C38" s="619"/>
      <c r="D38" s="241" t="s">
        <v>13</v>
      </c>
      <c r="E38" s="46" t="s">
        <v>745</v>
      </c>
      <c r="F38" s="621" t="s">
        <v>746</v>
      </c>
      <c r="G38" s="621"/>
    </row>
    <row r="39" spans="1:7" ht="186" customHeight="1" x14ac:dyDescent="0.25">
      <c r="A39" s="610"/>
      <c r="B39" s="620"/>
      <c r="C39" s="619"/>
      <c r="D39" s="241" t="s">
        <v>14</v>
      </c>
      <c r="E39" s="46" t="s">
        <v>739</v>
      </c>
      <c r="F39" s="606" t="s">
        <v>740</v>
      </c>
      <c r="G39" s="607"/>
    </row>
    <row r="40" spans="1:7" ht="217.5" customHeight="1" x14ac:dyDescent="0.25">
      <c r="A40" s="610"/>
      <c r="B40" s="620"/>
      <c r="C40" s="619"/>
      <c r="D40" s="241" t="s">
        <v>15</v>
      </c>
      <c r="E40" s="46" t="s">
        <v>741</v>
      </c>
      <c r="F40" s="606" t="s">
        <v>742</v>
      </c>
      <c r="G40" s="607"/>
    </row>
    <row r="41" spans="1:7" ht="162.75" customHeight="1" x14ac:dyDescent="0.25">
      <c r="A41" s="610"/>
      <c r="B41" s="620"/>
      <c r="C41" s="619"/>
      <c r="D41" s="241" t="s">
        <v>16</v>
      </c>
      <c r="E41" s="46" t="s">
        <v>737</v>
      </c>
      <c r="F41" s="606" t="s">
        <v>738</v>
      </c>
      <c r="G41" s="607"/>
    </row>
    <row r="42" spans="1:7" ht="201.75" customHeight="1" x14ac:dyDescent="0.25">
      <c r="A42" s="610"/>
      <c r="B42" s="620"/>
      <c r="C42" s="619"/>
      <c r="D42" s="241" t="s">
        <v>17</v>
      </c>
      <c r="E42" s="46" t="s">
        <v>743</v>
      </c>
      <c r="F42" s="606" t="s">
        <v>744</v>
      </c>
      <c r="G42" s="607"/>
    </row>
    <row r="43" spans="1:7" ht="276.75" customHeight="1" x14ac:dyDescent="0.25">
      <c r="A43" s="610"/>
      <c r="B43" s="248" t="s">
        <v>784</v>
      </c>
    </row>
    <row r="44" spans="1:7" ht="160.5" customHeight="1" x14ac:dyDescent="0.25">
      <c r="A44" s="610"/>
      <c r="B44" s="243"/>
      <c r="C44" s="606" t="s">
        <v>785</v>
      </c>
      <c r="D44" s="606"/>
      <c r="E44" s="606"/>
      <c r="F44" s="606"/>
    </row>
    <row r="45" spans="1:7" x14ac:dyDescent="0.25">
      <c r="A45" s="610"/>
      <c r="B45" s="248" t="s">
        <v>157</v>
      </c>
      <c r="C45" s="611" t="s">
        <v>748</v>
      </c>
      <c r="D45" s="611"/>
      <c r="E45" s="611"/>
      <c r="F45" s="244"/>
    </row>
    <row r="46" spans="1:7" ht="45" customHeight="1" x14ac:dyDescent="0.25">
      <c r="A46" s="610"/>
      <c r="B46" s="248" t="s">
        <v>176</v>
      </c>
      <c r="C46" s="615" t="s">
        <v>748</v>
      </c>
      <c r="D46" s="615"/>
      <c r="E46" s="615"/>
      <c r="F46" s="245" t="s">
        <v>755</v>
      </c>
    </row>
    <row r="47" spans="1:7" ht="52.5" customHeight="1" x14ac:dyDescent="0.25">
      <c r="A47" s="610"/>
      <c r="B47" s="248" t="s">
        <v>177</v>
      </c>
      <c r="C47" s="615" t="s">
        <v>754</v>
      </c>
      <c r="D47" s="615"/>
      <c r="E47" s="615"/>
      <c r="F47" s="245" t="s">
        <v>755</v>
      </c>
    </row>
    <row r="48" spans="1:7" ht="33.75" customHeight="1" x14ac:dyDescent="0.25">
      <c r="A48" s="610"/>
      <c r="B48" s="248" t="s">
        <v>178</v>
      </c>
      <c r="C48" s="615" t="s">
        <v>749</v>
      </c>
      <c r="D48" s="615"/>
      <c r="E48" s="615"/>
      <c r="F48" s="245" t="s">
        <v>755</v>
      </c>
    </row>
    <row r="49" spans="1:7" ht="30.75" customHeight="1" x14ac:dyDescent="0.25">
      <c r="A49" s="610"/>
      <c r="B49" s="248" t="s">
        <v>179</v>
      </c>
      <c r="C49" s="615" t="s">
        <v>750</v>
      </c>
      <c r="D49" s="615"/>
      <c r="E49" s="615"/>
      <c r="F49" s="245" t="s">
        <v>755</v>
      </c>
    </row>
    <row r="50" spans="1:7" ht="30" customHeight="1" x14ac:dyDescent="0.25">
      <c r="A50" s="610"/>
      <c r="B50" s="248" t="s">
        <v>180</v>
      </c>
      <c r="C50" s="615" t="s">
        <v>751</v>
      </c>
      <c r="D50" s="615"/>
      <c r="E50" s="615"/>
      <c r="F50" s="245" t="s">
        <v>755</v>
      </c>
    </row>
    <row r="51" spans="1:7" ht="45" customHeight="1" x14ac:dyDescent="0.25">
      <c r="A51" s="610"/>
      <c r="B51" s="248" t="s">
        <v>181</v>
      </c>
      <c r="C51" s="615" t="s">
        <v>752</v>
      </c>
      <c r="D51" s="615"/>
      <c r="E51" s="615"/>
      <c r="F51" s="245" t="s">
        <v>755</v>
      </c>
    </row>
    <row r="52" spans="1:7" ht="30" customHeight="1" x14ac:dyDescent="0.25">
      <c r="A52" s="610"/>
      <c r="B52" s="248" t="s">
        <v>182</v>
      </c>
      <c r="C52" s="615" t="s">
        <v>753</v>
      </c>
      <c r="D52" s="615"/>
      <c r="E52" s="615"/>
      <c r="F52" s="245" t="s">
        <v>755</v>
      </c>
    </row>
    <row r="53" spans="1:7" ht="62.25" customHeight="1" x14ac:dyDescent="0.25">
      <c r="A53" s="610"/>
      <c r="B53" s="249" t="s">
        <v>183</v>
      </c>
      <c r="C53" s="601" t="s">
        <v>756</v>
      </c>
      <c r="D53" s="608"/>
      <c r="E53" s="608"/>
      <c r="F53" s="605"/>
    </row>
    <row r="54" spans="1:7" x14ac:dyDescent="0.25">
      <c r="A54" s="610"/>
      <c r="B54" s="612" t="s">
        <v>184</v>
      </c>
      <c r="C54" s="615" t="s">
        <v>758</v>
      </c>
      <c r="D54" s="615"/>
      <c r="E54" s="615"/>
      <c r="F54" s="245" t="s">
        <v>141</v>
      </c>
    </row>
    <row r="55" spans="1:7" x14ac:dyDescent="0.25">
      <c r="A55" s="610"/>
      <c r="B55" s="613"/>
      <c r="C55" s="615" t="s">
        <v>757</v>
      </c>
      <c r="D55" s="615"/>
      <c r="E55" s="615"/>
      <c r="F55" s="245" t="s">
        <v>15</v>
      </c>
    </row>
    <row r="56" spans="1:7" x14ac:dyDescent="0.25">
      <c r="A56" s="610"/>
      <c r="B56" s="614"/>
      <c r="C56" s="615" t="s">
        <v>759</v>
      </c>
      <c r="D56" s="615"/>
      <c r="E56" s="615"/>
      <c r="F56" s="245" t="s">
        <v>133</v>
      </c>
    </row>
    <row r="57" spans="1:7" ht="52.5" customHeight="1" x14ac:dyDescent="0.25">
      <c r="A57" s="610"/>
      <c r="B57" s="249" t="s">
        <v>185</v>
      </c>
      <c r="C57" s="601" t="s">
        <v>761</v>
      </c>
      <c r="D57" s="608"/>
      <c r="E57" s="608"/>
      <c r="F57" s="605"/>
    </row>
    <row r="58" spans="1:7" ht="62.25" customHeight="1" x14ac:dyDescent="0.25">
      <c r="A58" s="610"/>
      <c r="B58" s="249" t="s">
        <v>186</v>
      </c>
      <c r="C58" s="601" t="s">
        <v>760</v>
      </c>
      <c r="D58" s="608"/>
      <c r="E58" s="608"/>
      <c r="F58" s="605"/>
    </row>
    <row r="59" spans="1:7" ht="30" x14ac:dyDescent="0.25">
      <c r="A59" s="610"/>
      <c r="B59" s="248" t="s">
        <v>187</v>
      </c>
      <c r="C59" s="606" t="s">
        <v>763</v>
      </c>
      <c r="D59" s="606"/>
      <c r="E59" s="606"/>
      <c r="F59" s="245" t="s">
        <v>755</v>
      </c>
    </row>
    <row r="60" spans="1:7" ht="30" x14ac:dyDescent="0.25">
      <c r="A60" s="610"/>
      <c r="B60" s="248" t="s">
        <v>188</v>
      </c>
      <c r="C60" s="606" t="s">
        <v>762</v>
      </c>
      <c r="D60" s="606"/>
      <c r="E60" s="606"/>
      <c r="F60" s="245" t="s">
        <v>755</v>
      </c>
    </row>
    <row r="61" spans="1:7" ht="30" x14ac:dyDescent="0.25">
      <c r="A61" s="610"/>
      <c r="B61" s="248" t="s">
        <v>630</v>
      </c>
      <c r="C61" s="615" t="s">
        <v>764</v>
      </c>
      <c r="D61" s="615"/>
      <c r="E61" s="615"/>
      <c r="F61" s="247" t="s">
        <v>755</v>
      </c>
    </row>
    <row r="62" spans="1:7" ht="185.25" customHeight="1" x14ac:dyDescent="0.25">
      <c r="A62" s="610"/>
      <c r="B62" s="616" t="s">
        <v>766</v>
      </c>
      <c r="C62" s="240" t="s">
        <v>768</v>
      </c>
      <c r="D62" s="240" t="s">
        <v>767</v>
      </c>
      <c r="E62" s="240" t="s">
        <v>188</v>
      </c>
      <c r="F62" s="240" t="s">
        <v>769</v>
      </c>
      <c r="G62" s="240" t="s">
        <v>770</v>
      </c>
    </row>
    <row r="63" spans="1:7" x14ac:dyDescent="0.25">
      <c r="A63" s="610"/>
      <c r="B63" s="617"/>
      <c r="C63" s="109" t="s">
        <v>141</v>
      </c>
      <c r="D63" s="46" t="s">
        <v>150</v>
      </c>
      <c r="E63" s="46" t="s">
        <v>150</v>
      </c>
      <c r="F63" s="228">
        <v>2</v>
      </c>
      <c r="G63" s="21">
        <v>2</v>
      </c>
    </row>
    <row r="64" spans="1:7" x14ac:dyDescent="0.25">
      <c r="A64" s="610"/>
      <c r="B64" s="617"/>
      <c r="C64" s="109" t="s">
        <v>141</v>
      </c>
      <c r="D64" s="46" t="s">
        <v>150</v>
      </c>
      <c r="E64" s="46" t="s">
        <v>151</v>
      </c>
      <c r="F64" s="228">
        <v>2</v>
      </c>
      <c r="G64" s="21">
        <v>1</v>
      </c>
    </row>
    <row r="65" spans="1:8" x14ac:dyDescent="0.25">
      <c r="A65" s="610"/>
      <c r="B65" s="617"/>
      <c r="C65" s="109" t="s">
        <v>141</v>
      </c>
      <c r="D65" s="46" t="s">
        <v>150</v>
      </c>
      <c r="E65" s="46" t="s">
        <v>771</v>
      </c>
      <c r="F65" s="228">
        <v>2</v>
      </c>
      <c r="G65" s="21">
        <v>0</v>
      </c>
    </row>
    <row r="66" spans="1:8" x14ac:dyDescent="0.25">
      <c r="A66" s="610"/>
      <c r="B66" s="617"/>
      <c r="C66" s="109" t="s">
        <v>141</v>
      </c>
      <c r="D66" s="46" t="s">
        <v>771</v>
      </c>
      <c r="E66" s="46" t="s">
        <v>150</v>
      </c>
      <c r="F66" s="228">
        <v>0</v>
      </c>
      <c r="G66" s="21">
        <v>2</v>
      </c>
    </row>
    <row r="67" spans="1:8" x14ac:dyDescent="0.25">
      <c r="A67" s="610"/>
      <c r="B67" s="617"/>
      <c r="C67" s="46" t="s">
        <v>15</v>
      </c>
      <c r="D67" s="46" t="s">
        <v>150</v>
      </c>
      <c r="E67" s="46" t="s">
        <v>150</v>
      </c>
      <c r="F67" s="228">
        <v>1</v>
      </c>
      <c r="G67" s="21">
        <v>1</v>
      </c>
    </row>
    <row r="68" spans="1:8" x14ac:dyDescent="0.25">
      <c r="A68" s="610"/>
      <c r="B68" s="617"/>
      <c r="C68" s="46" t="s">
        <v>15</v>
      </c>
      <c r="D68" s="46" t="s">
        <v>150</v>
      </c>
      <c r="E68" s="46" t="s">
        <v>151</v>
      </c>
      <c r="F68" s="228">
        <v>1</v>
      </c>
      <c r="G68" s="21">
        <v>0</v>
      </c>
    </row>
    <row r="69" spans="1:8" x14ac:dyDescent="0.25">
      <c r="A69" s="610"/>
      <c r="B69" s="617"/>
      <c r="C69" s="46" t="s">
        <v>15</v>
      </c>
      <c r="D69" s="46" t="s">
        <v>150</v>
      </c>
      <c r="E69" s="46" t="s">
        <v>771</v>
      </c>
      <c r="F69" s="228">
        <v>1</v>
      </c>
      <c r="G69" s="21">
        <v>0</v>
      </c>
    </row>
    <row r="70" spans="1:8" x14ac:dyDescent="0.25">
      <c r="A70" s="610"/>
      <c r="B70" s="618"/>
      <c r="C70" s="46" t="s">
        <v>15</v>
      </c>
      <c r="D70" s="46" t="s">
        <v>771</v>
      </c>
      <c r="E70" s="46" t="s">
        <v>150</v>
      </c>
      <c r="F70" s="228">
        <v>0</v>
      </c>
      <c r="G70" s="21">
        <v>1</v>
      </c>
    </row>
    <row r="71" spans="1:8" x14ac:dyDescent="0.25">
      <c r="A71" s="610"/>
      <c r="B71" s="609" t="s">
        <v>765</v>
      </c>
      <c r="C71" s="611" t="s">
        <v>155</v>
      </c>
      <c r="D71" s="611"/>
      <c r="E71" s="611" t="s">
        <v>772</v>
      </c>
      <c r="F71" s="611"/>
      <c r="G71" s="611"/>
    </row>
    <row r="72" spans="1:8" x14ac:dyDescent="0.25">
      <c r="A72" s="610"/>
      <c r="B72" s="609"/>
      <c r="C72" s="611" t="s">
        <v>229</v>
      </c>
      <c r="D72" s="611"/>
      <c r="E72" s="611" t="s">
        <v>773</v>
      </c>
      <c r="F72" s="611"/>
      <c r="G72" s="611"/>
    </row>
    <row r="73" spans="1:8" x14ac:dyDescent="0.25">
      <c r="A73" s="610"/>
      <c r="B73" s="609"/>
      <c r="C73" s="611" t="s">
        <v>226</v>
      </c>
      <c r="D73" s="611"/>
      <c r="E73" s="611" t="s">
        <v>774</v>
      </c>
      <c r="F73" s="611"/>
      <c r="G73" s="611"/>
    </row>
    <row r="74" spans="1:8" ht="101.25" customHeight="1" x14ac:dyDescent="0.25">
      <c r="A74" s="610"/>
      <c r="B74" s="240" t="s">
        <v>51</v>
      </c>
      <c r="C74" s="606" t="s">
        <v>786</v>
      </c>
      <c r="D74" s="607"/>
      <c r="E74" s="607"/>
      <c r="F74" s="607"/>
      <c r="G74" s="607"/>
    </row>
    <row r="75" spans="1:8" ht="32.25" customHeight="1" x14ac:dyDescent="0.25">
      <c r="A75" s="610"/>
      <c r="B75" s="240" t="s">
        <v>775</v>
      </c>
      <c r="C75" s="601" t="s">
        <v>787</v>
      </c>
      <c r="D75" s="608"/>
      <c r="E75" s="608"/>
      <c r="F75" s="608"/>
      <c r="G75" s="605"/>
    </row>
    <row r="76" spans="1:8" ht="98.25" customHeight="1" x14ac:dyDescent="0.25">
      <c r="A76" s="610"/>
      <c r="B76" s="609" t="s">
        <v>788</v>
      </c>
      <c r="C76" s="246" t="s">
        <v>652</v>
      </c>
      <c r="D76" s="246" t="s">
        <v>653</v>
      </c>
      <c r="E76" s="246" t="s">
        <v>654</v>
      </c>
      <c r="F76" s="246" t="s">
        <v>164</v>
      </c>
      <c r="G76" s="246" t="s">
        <v>32</v>
      </c>
      <c r="H76" s="246" t="s">
        <v>655</v>
      </c>
    </row>
    <row r="77" spans="1:8" ht="102.75" customHeight="1" x14ac:dyDescent="0.25">
      <c r="A77" s="610"/>
      <c r="B77" s="609"/>
      <c r="C77" s="46" t="s">
        <v>789</v>
      </c>
      <c r="D77" s="46" t="s">
        <v>776</v>
      </c>
      <c r="E77" s="46" t="s">
        <v>790</v>
      </c>
      <c r="F77" s="46" t="s">
        <v>791</v>
      </c>
      <c r="G77" s="46" t="s">
        <v>792</v>
      </c>
      <c r="H77" s="46" t="s">
        <v>777</v>
      </c>
    </row>
    <row r="80" spans="1:8" ht="15" customHeight="1" x14ac:dyDescent="0.25">
      <c r="A80" s="600" t="s">
        <v>658</v>
      </c>
      <c r="B80" s="46" t="s">
        <v>632</v>
      </c>
      <c r="C80" s="604" t="s">
        <v>796</v>
      </c>
      <c r="D80" s="602"/>
      <c r="E80" s="602"/>
      <c r="F80" s="603"/>
    </row>
    <row r="81" spans="1:6" ht="30" x14ac:dyDescent="0.25">
      <c r="A81" s="600"/>
      <c r="B81" s="46" t="s">
        <v>633</v>
      </c>
      <c r="C81" s="604" t="s">
        <v>808</v>
      </c>
      <c r="D81" s="602"/>
      <c r="E81" s="602"/>
      <c r="F81" s="603"/>
    </row>
    <row r="82" spans="1:6" x14ac:dyDescent="0.25">
      <c r="A82" s="600"/>
      <c r="B82" s="46" t="s">
        <v>634</v>
      </c>
      <c r="C82" s="604" t="s">
        <v>797</v>
      </c>
      <c r="D82" s="602"/>
      <c r="E82" s="602"/>
      <c r="F82" s="603"/>
    </row>
    <row r="83" spans="1:6" x14ac:dyDescent="0.25">
      <c r="A83" s="600"/>
      <c r="B83" s="46" t="s">
        <v>588</v>
      </c>
      <c r="C83" s="604" t="s">
        <v>798</v>
      </c>
      <c r="D83" s="602"/>
      <c r="E83" s="602"/>
      <c r="F83" s="603"/>
    </row>
    <row r="84" spans="1:6" x14ac:dyDescent="0.25">
      <c r="A84" s="600"/>
      <c r="B84" s="46" t="s">
        <v>587</v>
      </c>
      <c r="C84" s="604" t="s">
        <v>799</v>
      </c>
      <c r="D84" s="602"/>
      <c r="E84" s="602"/>
      <c r="F84" s="603"/>
    </row>
    <row r="85" spans="1:6" ht="30" x14ac:dyDescent="0.25">
      <c r="A85" s="600"/>
      <c r="B85" s="46" t="s">
        <v>635</v>
      </c>
      <c r="C85" s="604" t="s">
        <v>809</v>
      </c>
      <c r="D85" s="602"/>
      <c r="E85" s="602"/>
      <c r="F85" s="603"/>
    </row>
    <row r="86" spans="1:6" ht="45" x14ac:dyDescent="0.25">
      <c r="A86" s="600"/>
      <c r="B86" s="46" t="s">
        <v>810</v>
      </c>
      <c r="C86" s="604" t="s">
        <v>811</v>
      </c>
      <c r="D86" s="602"/>
      <c r="E86" s="602"/>
      <c r="F86" s="603"/>
    </row>
    <row r="87" spans="1:6" ht="77.25" customHeight="1" x14ac:dyDescent="0.25">
      <c r="A87" s="600"/>
      <c r="B87" s="233" t="s">
        <v>624</v>
      </c>
      <c r="C87" s="601" t="s">
        <v>800</v>
      </c>
      <c r="D87" s="602"/>
      <c r="E87" s="602"/>
      <c r="F87" s="603"/>
    </row>
    <row r="88" spans="1:6" x14ac:dyDescent="0.25">
      <c r="A88" s="600"/>
      <c r="B88" s="233" t="s">
        <v>625</v>
      </c>
      <c r="C88" s="604" t="s">
        <v>801</v>
      </c>
      <c r="D88" s="602"/>
      <c r="E88" s="602"/>
      <c r="F88" s="603"/>
    </row>
    <row r="89" spans="1:6" x14ac:dyDescent="0.25">
      <c r="A89" s="600"/>
      <c r="B89" s="233" t="s">
        <v>626</v>
      </c>
      <c r="C89" s="604" t="s">
        <v>802</v>
      </c>
      <c r="D89" s="602"/>
      <c r="E89" s="602"/>
      <c r="F89" s="603"/>
    </row>
    <row r="90" spans="1:6" x14ac:dyDescent="0.25">
      <c r="A90" s="600"/>
      <c r="B90" s="233" t="s">
        <v>627</v>
      </c>
      <c r="C90" s="604" t="s">
        <v>803</v>
      </c>
      <c r="D90" s="602"/>
      <c r="E90" s="602"/>
      <c r="F90" s="603"/>
    </row>
    <row r="91" spans="1:6" x14ac:dyDescent="0.25">
      <c r="A91" s="600"/>
      <c r="B91" s="233" t="s">
        <v>628</v>
      </c>
      <c r="C91" s="604" t="s">
        <v>804</v>
      </c>
      <c r="D91" s="602"/>
      <c r="E91" s="602"/>
      <c r="F91" s="603"/>
    </row>
    <row r="92" spans="1:6" x14ac:dyDescent="0.25">
      <c r="A92" s="600"/>
      <c r="B92" s="233" t="s">
        <v>683</v>
      </c>
      <c r="C92" s="604" t="s">
        <v>805</v>
      </c>
      <c r="D92" s="602"/>
      <c r="E92" s="602"/>
      <c r="F92" s="603"/>
    </row>
    <row r="93" spans="1:6" x14ac:dyDescent="0.25">
      <c r="A93" s="600"/>
      <c r="B93" s="233" t="s">
        <v>684</v>
      </c>
      <c r="C93" s="604" t="s">
        <v>806</v>
      </c>
      <c r="D93" s="602"/>
      <c r="E93" s="602"/>
      <c r="F93" s="603"/>
    </row>
    <row r="94" spans="1:6" x14ac:dyDescent="0.25">
      <c r="A94" s="600"/>
      <c r="B94" s="233" t="s">
        <v>620</v>
      </c>
      <c r="C94" s="604" t="s">
        <v>807</v>
      </c>
      <c r="D94" s="602"/>
      <c r="E94" s="602"/>
      <c r="F94" s="603"/>
    </row>
    <row r="95" spans="1:6" ht="51" customHeight="1" x14ac:dyDescent="0.25">
      <c r="A95" s="600"/>
      <c r="B95" s="233" t="s">
        <v>812</v>
      </c>
      <c r="C95" s="601" t="s">
        <v>813</v>
      </c>
      <c r="D95" s="605"/>
      <c r="E95" s="233" t="s">
        <v>814</v>
      </c>
      <c r="F95" s="240" t="s">
        <v>815</v>
      </c>
    </row>
    <row r="96" spans="1:6" ht="57.75" customHeight="1" x14ac:dyDescent="0.25">
      <c r="A96" s="600"/>
      <c r="B96" s="233" t="s">
        <v>631</v>
      </c>
      <c r="C96" s="606" t="s">
        <v>816</v>
      </c>
      <c r="D96" s="606"/>
      <c r="E96" s="233" t="s">
        <v>817</v>
      </c>
      <c r="F96" s="240" t="s">
        <v>818</v>
      </c>
    </row>
    <row r="97" spans="1:6" ht="25.5" x14ac:dyDescent="0.25">
      <c r="A97" s="600"/>
      <c r="B97" s="233" t="s">
        <v>819</v>
      </c>
      <c r="C97" s="597" t="s">
        <v>820</v>
      </c>
      <c r="D97" s="598"/>
      <c r="E97" s="598"/>
      <c r="F97" s="599"/>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2020-11-02T00:40:01Z</dcterms:modified>
</cp:coreProperties>
</file>