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875" activeTab="1"/>
  </bookViews>
  <sheets>
    <sheet name="TABLA" sheetId="3" r:id="rId1"/>
    <sheet name="VISITANTES" sheetId="4" r:id="rId2"/>
  </sheets>
  <calcPr calcId="145621"/>
</workbook>
</file>

<file path=xl/calcChain.xml><?xml version="1.0" encoding="utf-8"?>
<calcChain xmlns="http://schemas.openxmlformats.org/spreadsheetml/2006/main">
  <c r="H15" i="3" l="1"/>
  <c r="H16" i="3" s="1"/>
  <c r="I9" i="3" l="1"/>
  <c r="I13" i="3"/>
  <c r="I10" i="3"/>
  <c r="I14" i="3"/>
  <c r="I11" i="3"/>
  <c r="I12" i="3"/>
  <c r="C20" i="4"/>
  <c r="N15" i="3" l="1"/>
  <c r="N16" i="3" s="1"/>
  <c r="R15" i="3" l="1"/>
  <c r="R16" i="3" s="1"/>
  <c r="P15" i="3" l="1"/>
  <c r="P16" i="3" s="1"/>
  <c r="L16" i="3"/>
  <c r="J15" i="3"/>
  <c r="J16" i="3" s="1"/>
  <c r="F15" i="3"/>
  <c r="F16" i="3" s="1"/>
  <c r="D15" i="3"/>
  <c r="D16" i="3" s="1"/>
  <c r="C39" i="4" l="1"/>
  <c r="C38" i="4"/>
  <c r="C19" i="4"/>
  <c r="L15" i="3" l="1"/>
  <c r="D30" i="3"/>
  <c r="M14" i="3" l="1"/>
  <c r="M10" i="3"/>
  <c r="M13" i="3"/>
  <c r="G10" i="3"/>
  <c r="G11" i="3"/>
  <c r="E14" i="3"/>
  <c r="K10" i="3"/>
  <c r="K12" i="3"/>
  <c r="Q10" i="3"/>
  <c r="Q11" i="3"/>
  <c r="Q12" i="3"/>
  <c r="Q9" i="3"/>
  <c r="E11" i="3"/>
  <c r="G9" i="3"/>
  <c r="G12" i="3"/>
  <c r="E9" i="3"/>
  <c r="G13" i="3"/>
  <c r="K13" i="3"/>
  <c r="M9" i="3"/>
  <c r="M11" i="3"/>
  <c r="Q13" i="3"/>
  <c r="D17" i="3"/>
  <c r="K9" i="3"/>
  <c r="K11" i="3"/>
  <c r="E13" i="3"/>
  <c r="G14" i="3"/>
  <c r="K14" i="3"/>
  <c r="M12" i="3"/>
  <c r="Q14" i="3"/>
  <c r="S14" i="3"/>
  <c r="P17" i="3" l="1"/>
  <c r="O13" i="3"/>
  <c r="N17" i="3"/>
  <c r="O14" i="3"/>
  <c r="O12" i="3"/>
  <c r="O10" i="3"/>
  <c r="O11" i="3"/>
  <c r="O9" i="3"/>
  <c r="S9" i="3"/>
  <c r="S13" i="3"/>
  <c r="S11" i="3"/>
  <c r="R17" i="3"/>
  <c r="S10" i="3"/>
  <c r="S12" i="3"/>
  <c r="T19" i="3" l="1"/>
  <c r="I16" i="3" l="1"/>
  <c r="Q16" i="3"/>
  <c r="E16" i="3"/>
  <c r="O16" i="3"/>
  <c r="M16" i="3"/>
  <c r="S16" i="3"/>
  <c r="G16" i="3"/>
  <c r="K16" i="3"/>
  <c r="T20" i="3" l="1"/>
</calcChain>
</file>

<file path=xl/sharedStrings.xml><?xml version="1.0" encoding="utf-8"?>
<sst xmlns="http://schemas.openxmlformats.org/spreadsheetml/2006/main" count="81" uniqueCount="52">
  <si>
    <t>SERVICIO AL USUARIO</t>
  </si>
  <si>
    <t>CARTERA</t>
  </si>
  <si>
    <t>NANCY BAEZ</t>
  </si>
  <si>
    <t>LUIS EDUARDO TRIANA</t>
  </si>
  <si>
    <t>RADICACIÓN</t>
  </si>
  <si>
    <t>Calificación</t>
  </si>
  <si>
    <t>Cant.</t>
  </si>
  <si>
    <t>%</t>
  </si>
  <si>
    <t>Cant</t>
  </si>
  <si>
    <r>
      <t xml:space="preserve">Excelente </t>
    </r>
    <r>
      <rPr>
        <b/>
        <sz val="10"/>
        <color indexed="8"/>
        <rFont val="Calibri"/>
        <family val="2"/>
      </rPr>
      <t>(4)</t>
    </r>
  </si>
  <si>
    <r>
      <t xml:space="preserve">Bueno </t>
    </r>
    <r>
      <rPr>
        <b/>
        <sz val="10"/>
        <color indexed="8"/>
        <rFont val="Calibri"/>
        <family val="2"/>
      </rPr>
      <t>(3)</t>
    </r>
  </si>
  <si>
    <r>
      <t xml:space="preserve">Regular </t>
    </r>
    <r>
      <rPr>
        <b/>
        <sz val="10"/>
        <color indexed="8"/>
        <rFont val="Calibri"/>
        <family val="2"/>
      </rPr>
      <t>(2)</t>
    </r>
  </si>
  <si>
    <r>
      <t xml:space="preserve">Malo </t>
    </r>
    <r>
      <rPr>
        <b/>
        <sz val="10"/>
        <color indexed="8"/>
        <rFont val="Calibri"/>
        <family val="2"/>
      </rPr>
      <t>(1)</t>
    </r>
  </si>
  <si>
    <r>
      <t xml:space="preserve">Sin calificaron </t>
    </r>
    <r>
      <rPr>
        <b/>
        <sz val="12"/>
        <color indexed="63"/>
        <rFont val="Calibri"/>
        <family val="2"/>
      </rPr>
      <t>(0)</t>
    </r>
  </si>
  <si>
    <r>
      <t xml:space="preserve">No habilitado </t>
    </r>
    <r>
      <rPr>
        <b/>
        <sz val="12"/>
        <color indexed="63"/>
        <rFont val="Calibri"/>
        <family val="2"/>
      </rPr>
      <t>(N)</t>
    </r>
  </si>
  <si>
    <t>Total Con Calificación</t>
  </si>
  <si>
    <t>Total</t>
  </si>
  <si>
    <t>Atencion en Chat</t>
  </si>
  <si>
    <t>Correo sausuario</t>
  </si>
  <si>
    <t>LUZ STELLA GOMEZ</t>
  </si>
  <si>
    <t>FORMACION  EMPLEABILIDAD</t>
  </si>
  <si>
    <t>GESTION DOCUMENTAL</t>
  </si>
  <si>
    <t>LLAMADAS ATENDIDAS</t>
  </si>
  <si>
    <t>TOTAL</t>
  </si>
  <si>
    <t>EXTENSION</t>
  </si>
  <si>
    <t>JOHANNA JARAMILLO</t>
  </si>
  <si>
    <t>LOIS GARCIA</t>
  </si>
  <si>
    <t>TOTAL USUARIOS  ATENDIDIOS</t>
  </si>
  <si>
    <t>TOTAL RECIBIDOS</t>
  </si>
  <si>
    <t>OTRAS AREAS IPES</t>
  </si>
  <si>
    <t>Mes</t>
  </si>
  <si>
    <t>Personas Atendidas Servicio al Usuario</t>
  </si>
  <si>
    <t>Enero</t>
  </si>
  <si>
    <t>Febrero</t>
  </si>
  <si>
    <t>Marzo</t>
  </si>
  <si>
    <t xml:space="preserve">Abril </t>
  </si>
  <si>
    <t>Mayo</t>
  </si>
  <si>
    <t xml:space="preserve">Junio </t>
  </si>
  <si>
    <t>Julio</t>
  </si>
  <si>
    <t>Agosto</t>
  </si>
  <si>
    <t>Septiembre</t>
  </si>
  <si>
    <t>Octubre</t>
  </si>
  <si>
    <t>Noviembre</t>
  </si>
  <si>
    <t>Diciembre</t>
  </si>
  <si>
    <t>Promedio</t>
  </si>
  <si>
    <t>HISTORICO USUARIOS                    INGRESARON MANUEL MEJIA 2018</t>
  </si>
  <si>
    <t>Visitantes Recibidos en la Entidad</t>
  </si>
  <si>
    <t>De acuerdo con el  Decreto Nacional 103 de 2015 el IPES informa que el número de veces que se negó la información
 durante el periodo del presente informe es de : CERO (0)</t>
  </si>
  <si>
    <t>SERVICIO AL USUARIO - CIUDADANOS ATENDIDOS</t>
  </si>
  <si>
    <t>127- PBX</t>
  </si>
  <si>
    <t>HISTORICO DIGITURNO                  MES A MES AÑO 2019</t>
  </si>
  <si>
    <t>MES AGOSTO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</si>
</sst>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%"/>
    <numFmt numFmtId="165" formatCode="_(&quot;$&quot;* #,##0_);_(&quot;$&quot;* \(#,##0\);_(&quot;$&quot;* &quot;-&quot;_);_(@_)"/>
    <numFmt numFmtId="166" formatCode="_(* #,##0_);_(* \(#,##0\);_(* &quot;-&quot;??_);_(@_)"/>
  </numFmts>
  <fonts count="17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2"/>
      <color rgb="FF222222"/>
      <name val="Calibri"/>
      <family val="2"/>
    </font>
    <font>
      <b/>
      <sz val="12"/>
      <color indexed="63"/>
      <name val="Calibri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22222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9" fontId="1" fillId="0" borderId="0"/>
    <xf numFmtId="165" fontId="1" fillId="0" borderId="0"/>
    <xf numFmtId="0" fontId="1" fillId="0" borderId="0"/>
    <xf numFmtId="43" fontId="1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0" applyFont="1" applyBorder="1" applyAlignme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3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164" fontId="6" fillId="0" borderId="14" xfId="1" applyNumberFormat="1" applyFont="1" applyBorder="1" applyAlignment="1">
      <alignment horizontal="center"/>
    </xf>
    <xf numFmtId="1" fontId="6" fillId="0" borderId="15" xfId="1" applyNumberFormat="1" applyFont="1" applyBorder="1" applyAlignment="1">
      <alignment horizontal="center"/>
    </xf>
    <xf numFmtId="10" fontId="6" fillId="0" borderId="15" xfId="1" applyNumberFormat="1" applyFont="1" applyBorder="1" applyAlignment="1">
      <alignment horizontal="center"/>
    </xf>
    <xf numFmtId="2" fontId="0" fillId="0" borderId="0" xfId="0" applyNumberFormat="1"/>
    <xf numFmtId="0" fontId="6" fillId="5" borderId="18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8" fillId="0" borderId="18" xfId="0" applyFont="1" applyBorder="1"/>
    <xf numFmtId="0" fontId="8" fillId="0" borderId="21" xfId="0" applyFont="1" applyBorder="1"/>
    <xf numFmtId="164" fontId="6" fillId="0" borderId="22" xfId="1" applyNumberFormat="1" applyFont="1" applyBorder="1" applyAlignment="1">
      <alignment horizontal="center"/>
    </xf>
    <xf numFmtId="1" fontId="6" fillId="0" borderId="23" xfId="1" applyNumberFormat="1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1" fontId="5" fillId="0" borderId="3" xfId="0" applyNumberFormat="1" applyFont="1" applyBorder="1" applyAlignment="1">
      <alignment horizontal="center" vertical="center"/>
    </xf>
    <xf numFmtId="9" fontId="5" fillId="0" borderId="25" xfId="1" applyFont="1" applyFill="1" applyBorder="1" applyAlignment="1">
      <alignment horizontal="center" vertical="center"/>
    </xf>
    <xf numFmtId="1" fontId="5" fillId="0" borderId="4" xfId="1" applyNumberFormat="1" applyFont="1" applyBorder="1" applyAlignment="1">
      <alignment horizontal="center" vertical="center"/>
    </xf>
    <xf numFmtId="10" fontId="6" fillId="0" borderId="4" xfId="1" applyNumberFormat="1" applyFont="1" applyBorder="1" applyAlignment="1">
      <alignment horizontal="center"/>
    </xf>
    <xf numFmtId="0" fontId="5" fillId="6" borderId="28" xfId="0" applyFont="1" applyFill="1" applyBorder="1" applyAlignment="1">
      <alignment horizontal="center" wrapText="1"/>
    </xf>
    <xf numFmtId="1" fontId="5" fillId="7" borderId="29" xfId="1" applyNumberFormat="1" applyFont="1" applyFill="1" applyBorder="1" applyAlignment="1">
      <alignment horizontal="center" vertical="center"/>
    </xf>
    <xf numFmtId="1" fontId="5" fillId="7" borderId="0" xfId="1" applyNumberFormat="1" applyFont="1" applyFill="1" applyBorder="1" applyAlignment="1">
      <alignment horizontal="center" vertical="center"/>
    </xf>
    <xf numFmtId="0" fontId="0" fillId="0" borderId="0" xfId="0" applyFill="1"/>
    <xf numFmtId="1" fontId="0" fillId="0" borderId="0" xfId="0" applyNumberFormat="1" applyFill="1"/>
    <xf numFmtId="1" fontId="6" fillId="0" borderId="0" xfId="0" applyNumberFormat="1" applyFont="1" applyFill="1" applyBorder="1" applyAlignment="1">
      <alignment horizontal="center"/>
    </xf>
    <xf numFmtId="3" fontId="0" fillId="0" borderId="0" xfId="0" applyNumberFormat="1"/>
    <xf numFmtId="1" fontId="0" fillId="0" borderId="0" xfId="0" applyNumberFormat="1"/>
    <xf numFmtId="9" fontId="0" fillId="0" borderId="0" xfId="0" applyNumberFormat="1" applyFill="1"/>
    <xf numFmtId="3" fontId="11" fillId="0" borderId="0" xfId="0" applyNumberFormat="1" applyFont="1" applyAlignment="1">
      <alignment horizontal="center" vertical="center"/>
    </xf>
    <xf numFmtId="1" fontId="0" fillId="0" borderId="0" xfId="0" applyNumberFormat="1" applyFill="1" applyAlignment="1">
      <alignment vertical="center" wrapText="1"/>
    </xf>
    <xf numFmtId="1" fontId="5" fillId="2" borderId="3" xfId="1" applyNumberFormat="1" applyFont="1" applyFill="1" applyBorder="1" applyAlignment="1">
      <alignment horizontal="center" vertical="center"/>
    </xf>
    <xf numFmtId="164" fontId="6" fillId="0" borderId="17" xfId="1" applyNumberFormat="1" applyFont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 wrapText="1"/>
    </xf>
    <xf numFmtId="0" fontId="0" fillId="0" borderId="0" xfId="0" applyBorder="1"/>
    <xf numFmtId="1" fontId="10" fillId="2" borderId="15" xfId="0" applyNumberFormat="1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 wrapText="1"/>
    </xf>
    <xf numFmtId="1" fontId="0" fillId="0" borderId="15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" fontId="5" fillId="7" borderId="15" xfId="1" applyNumberFormat="1" applyFont="1" applyFill="1" applyBorder="1" applyAlignment="1">
      <alignment horizontal="center" vertical="center"/>
    </xf>
    <xf numFmtId="9" fontId="5" fillId="8" borderId="21" xfId="1" applyNumberFormat="1" applyFont="1" applyFill="1" applyBorder="1" applyAlignment="1">
      <alignment horizontal="center" vertical="center"/>
    </xf>
    <xf numFmtId="10" fontId="6" fillId="0" borderId="17" xfId="1" applyNumberFormat="1" applyFont="1" applyBorder="1" applyAlignment="1">
      <alignment horizontal="center"/>
    </xf>
    <xf numFmtId="10" fontId="5" fillId="0" borderId="27" xfId="1" applyNumberFormat="1" applyFont="1" applyBorder="1" applyAlignment="1">
      <alignment horizontal="center" vertical="center"/>
    </xf>
    <xf numFmtId="43" fontId="0" fillId="0" borderId="0" xfId="4" applyFont="1" applyFill="1"/>
    <xf numFmtId="0" fontId="0" fillId="0" borderId="0" xfId="0" applyFill="1" applyBorder="1"/>
    <xf numFmtId="1" fontId="0" fillId="0" borderId="0" xfId="0" applyNumberFormat="1" applyFill="1" applyBorder="1"/>
    <xf numFmtId="0" fontId="0" fillId="0" borderId="0" xfId="0" applyBorder="1" applyAlignment="1">
      <alignment horizontal="center" vertical="center"/>
    </xf>
    <xf numFmtId="0" fontId="12" fillId="0" borderId="0" xfId="0" applyFont="1"/>
    <xf numFmtId="1" fontId="13" fillId="0" borderId="0" xfId="0" applyNumberFormat="1" applyFont="1" applyFill="1"/>
    <xf numFmtId="10" fontId="14" fillId="0" borderId="0" xfId="0" applyNumberFormat="1" applyFont="1" applyFill="1"/>
    <xf numFmtId="3" fontId="11" fillId="0" borderId="0" xfId="0" applyNumberFormat="1" applyFont="1" applyAlignment="1">
      <alignment horizontal="right" vertical="center"/>
    </xf>
    <xf numFmtId="0" fontId="15" fillId="8" borderId="30" xfId="3" applyFont="1" applyFill="1" applyBorder="1" applyAlignment="1">
      <alignment horizontal="center" vertical="center"/>
    </xf>
    <xf numFmtId="0" fontId="15" fillId="8" borderId="31" xfId="3" applyFont="1" applyFill="1" applyBorder="1" applyAlignment="1">
      <alignment horizontal="center" vertical="center" wrapText="1"/>
    </xf>
    <xf numFmtId="0" fontId="1" fillId="10" borderId="13" xfId="3" applyFill="1" applyBorder="1" applyAlignment="1">
      <alignment horizontal="left"/>
    </xf>
    <xf numFmtId="3" fontId="1" fillId="10" borderId="17" xfId="3" applyNumberFormat="1" applyFill="1" applyBorder="1" applyAlignment="1">
      <alignment horizontal="center"/>
    </xf>
    <xf numFmtId="3" fontId="1" fillId="10" borderId="24" xfId="3" applyNumberFormat="1" applyFill="1" applyBorder="1" applyAlignment="1">
      <alignment horizontal="center"/>
    </xf>
    <xf numFmtId="0" fontId="10" fillId="10" borderId="32" xfId="3" applyFont="1" applyFill="1" applyBorder="1" applyAlignment="1">
      <alignment horizontal="center"/>
    </xf>
    <xf numFmtId="3" fontId="10" fillId="10" borderId="33" xfId="3" applyNumberFormat="1" applyFont="1" applyFill="1" applyBorder="1" applyAlignment="1">
      <alignment horizontal="center"/>
    </xf>
    <xf numFmtId="0" fontId="0" fillId="4" borderId="6" xfId="0" applyFill="1" applyBorder="1"/>
    <xf numFmtId="3" fontId="0" fillId="4" borderId="6" xfId="0" applyNumberFormat="1" applyFill="1" applyBorder="1"/>
    <xf numFmtId="0" fontId="15" fillId="8" borderId="13" xfId="3" applyFont="1" applyFill="1" applyBorder="1" applyAlignment="1">
      <alignment horizontal="center"/>
    </xf>
    <xf numFmtId="0" fontId="15" fillId="8" borderId="17" xfId="3" applyFont="1" applyFill="1" applyBorder="1" applyAlignment="1">
      <alignment horizontal="center" vertical="center" wrapText="1"/>
    </xf>
    <xf numFmtId="3" fontId="10" fillId="10" borderId="17" xfId="3" applyNumberFormat="1" applyFont="1" applyFill="1" applyBorder="1" applyAlignment="1">
      <alignment horizontal="center"/>
    </xf>
    <xf numFmtId="0" fontId="1" fillId="10" borderId="32" xfId="3" applyFill="1" applyBorder="1" applyAlignment="1">
      <alignment horizontal="left"/>
    </xf>
    <xf numFmtId="0" fontId="10" fillId="10" borderId="36" xfId="3" applyFont="1" applyFill="1" applyBorder="1" applyAlignment="1">
      <alignment horizontal="center"/>
    </xf>
    <xf numFmtId="3" fontId="10" fillId="10" borderId="37" xfId="3" applyNumberFormat="1" applyFont="1" applyFill="1" applyBorder="1" applyAlignment="1">
      <alignment horizontal="center"/>
    </xf>
    <xf numFmtId="0" fontId="0" fillId="0" borderId="0" xfId="0" applyAlignment="1">
      <alignment vertical="top"/>
    </xf>
    <xf numFmtId="166" fontId="0" fillId="11" borderId="15" xfId="4" applyNumberFormat="1" applyFont="1" applyFill="1" applyBorder="1" applyAlignment="1">
      <alignment vertical="center" wrapText="1"/>
    </xf>
    <xf numFmtId="166" fontId="0" fillId="11" borderId="15" xfId="4" applyNumberFormat="1" applyFont="1" applyFill="1" applyBorder="1" applyAlignment="1">
      <alignment horizontal="center"/>
    </xf>
    <xf numFmtId="166" fontId="0" fillId="11" borderId="15" xfId="4" applyNumberFormat="1" applyFont="1" applyFill="1" applyBorder="1" applyAlignment="1"/>
    <xf numFmtId="166" fontId="5" fillId="8" borderId="15" xfId="4" applyNumberFormat="1" applyFont="1" applyFill="1" applyBorder="1" applyAlignment="1">
      <alignment horizontal="center"/>
    </xf>
    <xf numFmtId="1" fontId="5" fillId="8" borderId="27" xfId="1" applyNumberFormat="1" applyFont="1" applyFill="1" applyBorder="1" applyAlignment="1"/>
    <xf numFmtId="1" fontId="6" fillId="11" borderId="15" xfId="1" applyNumberFormat="1" applyFont="1" applyFill="1" applyBorder="1" applyAlignment="1">
      <alignment horizontal="center"/>
    </xf>
    <xf numFmtId="1" fontId="6" fillId="11" borderId="13" xfId="1" applyNumberFormat="1" applyFont="1" applyFill="1" applyBorder="1" applyAlignment="1">
      <alignment horizontal="center"/>
    </xf>
    <xf numFmtId="1" fontId="6" fillId="11" borderId="16" xfId="1" applyNumberFormat="1" applyFont="1" applyFill="1" applyBorder="1" applyAlignment="1">
      <alignment horizontal="center"/>
    </xf>
    <xf numFmtId="1" fontId="6" fillId="11" borderId="13" xfId="0" applyNumberFormat="1" applyFont="1" applyFill="1" applyBorder="1" applyAlignment="1">
      <alignment horizontal="center"/>
    </xf>
    <xf numFmtId="1" fontId="6" fillId="11" borderId="23" xfId="1" applyNumberFormat="1" applyFont="1" applyFill="1" applyBorder="1" applyAlignment="1">
      <alignment horizontal="center"/>
    </xf>
    <xf numFmtId="1" fontId="5" fillId="11" borderId="4" xfId="1" applyNumberFormat="1" applyFont="1" applyFill="1" applyBorder="1" applyAlignment="1">
      <alignment horizontal="center" vertical="center"/>
    </xf>
    <xf numFmtId="1" fontId="6" fillId="11" borderId="19" xfId="0" applyNumberFormat="1" applyFont="1" applyFill="1" applyBorder="1" applyAlignment="1">
      <alignment horizontal="center"/>
    </xf>
    <xf numFmtId="1" fontId="5" fillId="11" borderId="3" xfId="0" applyNumberFormat="1" applyFont="1" applyFill="1" applyBorder="1" applyAlignment="1">
      <alignment horizontal="center" vertical="center"/>
    </xf>
    <xf numFmtId="1" fontId="6" fillId="11" borderId="20" xfId="1" applyNumberFormat="1" applyFont="1" applyFill="1" applyBorder="1" applyAlignment="1">
      <alignment horizontal="center"/>
    </xf>
    <xf numFmtId="1" fontId="5" fillId="11" borderId="26" xfId="1" applyNumberFormat="1" applyFont="1" applyFill="1" applyBorder="1" applyAlignment="1">
      <alignment horizontal="center" vertical="center"/>
    </xf>
    <xf numFmtId="1" fontId="6" fillId="11" borderId="19" xfId="1" applyNumberFormat="1" applyFont="1" applyFill="1" applyBorder="1" applyAlignment="1">
      <alignment horizontal="center"/>
    </xf>
    <xf numFmtId="1" fontId="5" fillId="11" borderId="3" xfId="1" applyNumberFormat="1" applyFont="1" applyFill="1" applyBorder="1" applyAlignment="1">
      <alignment horizontal="center" vertical="center"/>
    </xf>
    <xf numFmtId="0" fontId="0" fillId="5" borderId="0" xfId="0" applyFill="1" applyBorder="1"/>
    <xf numFmtId="0" fontId="10" fillId="0" borderId="0" xfId="0" applyFont="1" applyBorder="1"/>
    <xf numFmtId="0" fontId="10" fillId="0" borderId="0" xfId="0" applyFont="1" applyFill="1" applyBorder="1"/>
    <xf numFmtId="1" fontId="10" fillId="0" borderId="0" xfId="0" applyNumberFormat="1" applyFont="1" applyFill="1" applyBorder="1"/>
    <xf numFmtId="1" fontId="0" fillId="0" borderId="0" xfId="0" applyNumberFormat="1" applyBorder="1"/>
    <xf numFmtId="0" fontId="5" fillId="5" borderId="0" xfId="0" applyFont="1" applyFill="1" applyBorder="1" applyAlignment="1">
      <alignment horizontal="center" vertical="center" wrapText="1"/>
    </xf>
    <xf numFmtId="0" fontId="10" fillId="0" borderId="1" xfId="4" applyNumberFormat="1" applyFont="1" applyBorder="1" applyAlignment="1">
      <alignment horizontal="center" vertical="center"/>
    </xf>
    <xf numFmtId="0" fontId="10" fillId="0" borderId="2" xfId="4" applyNumberFormat="1" applyFont="1" applyBorder="1" applyAlignment="1">
      <alignment horizontal="center" vertical="center"/>
    </xf>
    <xf numFmtId="0" fontId="10" fillId="0" borderId="5" xfId="4" applyNumberFormat="1" applyFont="1" applyBorder="1" applyAlignment="1">
      <alignment horizontal="center" vertical="center"/>
    </xf>
    <xf numFmtId="1" fontId="10" fillId="0" borderId="3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" fontId="10" fillId="2" borderId="14" xfId="0" applyNumberFormat="1" applyFont="1" applyFill="1" applyBorder="1" applyAlignment="1">
      <alignment horizontal="center" vertical="center"/>
    </xf>
    <xf numFmtId="1" fontId="10" fillId="2" borderId="1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" fontId="2" fillId="0" borderId="0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15" fillId="9" borderId="1" xfId="3" applyFont="1" applyFill="1" applyBorder="1" applyAlignment="1">
      <alignment horizontal="center" wrapText="1"/>
    </xf>
    <xf numFmtId="0" fontId="15" fillId="9" borderId="5" xfId="3" applyFont="1" applyFill="1" applyBorder="1" applyAlignment="1">
      <alignment horizontal="center" wrapText="1"/>
    </xf>
    <xf numFmtId="0" fontId="15" fillId="9" borderId="34" xfId="3" applyFont="1" applyFill="1" applyBorder="1" applyAlignment="1">
      <alignment horizontal="center" wrapText="1"/>
    </xf>
    <xf numFmtId="0" fontId="15" fillId="9" borderId="35" xfId="3" applyFont="1" applyFill="1" applyBorder="1" applyAlignment="1">
      <alignment horizontal="center" wrapText="1"/>
    </xf>
    <xf numFmtId="9" fontId="5" fillId="8" borderId="38" xfId="1" applyNumberFormat="1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1" fontId="5" fillId="11" borderId="13" xfId="0" applyNumberFormat="1" applyFont="1" applyFill="1" applyBorder="1" applyAlignment="1">
      <alignment horizontal="center" vertical="center"/>
    </xf>
    <xf numFmtId="9" fontId="5" fillId="0" borderId="17" xfId="1" applyFont="1" applyFill="1" applyBorder="1" applyAlignment="1">
      <alignment horizontal="center" vertical="center"/>
    </xf>
    <xf numFmtId="1" fontId="5" fillId="7" borderId="13" xfId="1" applyNumberFormat="1" applyFont="1" applyFill="1" applyBorder="1" applyAlignment="1">
      <alignment horizontal="center" vertical="center"/>
    </xf>
    <xf numFmtId="9" fontId="5" fillId="8" borderId="17" xfId="1" applyNumberFormat="1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</cellXfs>
  <cellStyles count="5">
    <cellStyle name="Millares" xfId="4" builtinId="3"/>
    <cellStyle name="Millares 2" xfId="2"/>
    <cellStyle name="Normal" xfId="0" builtinId="0"/>
    <cellStyle name="Normal 2" xfId="3"/>
    <cellStyle name="Porcentaj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HISTORICO DIGITURNO  </a:t>
            </a:r>
          </a:p>
          <a:p>
            <a:pPr>
              <a:defRPr/>
            </a:pPr>
            <a:r>
              <a:rPr lang="en-US" sz="1200"/>
              <a:t>MES A MES AÑO 2019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VISITANTES!$B$7:$B$18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 </c:v>
                </c:pt>
                <c:pt idx="4">
                  <c:v>Mayo</c:v>
                </c:pt>
                <c:pt idx="5">
                  <c:v>Junio 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VISITANTES!$C$7:$C$18</c:f>
              <c:numCache>
                <c:formatCode>#,##0</c:formatCode>
                <c:ptCount val="12"/>
                <c:pt idx="0">
                  <c:v>1107</c:v>
                </c:pt>
                <c:pt idx="1">
                  <c:v>2584</c:v>
                </c:pt>
                <c:pt idx="2">
                  <c:v>2985</c:v>
                </c:pt>
                <c:pt idx="3">
                  <c:v>2636</c:v>
                </c:pt>
                <c:pt idx="4">
                  <c:v>2787</c:v>
                </c:pt>
                <c:pt idx="5">
                  <c:v>2733</c:v>
                </c:pt>
                <c:pt idx="6">
                  <c:v>3208</c:v>
                </c:pt>
                <c:pt idx="7">
                  <c:v>3471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376576"/>
        <c:axId val="122378112"/>
      </c:barChart>
      <c:catAx>
        <c:axId val="12237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2378112"/>
        <c:crosses val="autoZero"/>
        <c:auto val="1"/>
        <c:lblAlgn val="ctr"/>
        <c:lblOffset val="100"/>
        <c:noMultiLvlLbl val="0"/>
      </c:catAx>
      <c:valAx>
        <c:axId val="12237811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22376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VISITANTES!$B$26:$B$33</c:f>
              <c:strCache>
                <c:ptCount val="8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 </c:v>
                </c:pt>
                <c:pt idx="4">
                  <c:v>Mayo</c:v>
                </c:pt>
                <c:pt idx="5">
                  <c:v>Junio </c:v>
                </c:pt>
                <c:pt idx="6">
                  <c:v>Julio</c:v>
                </c:pt>
                <c:pt idx="7">
                  <c:v>Agosto</c:v>
                </c:pt>
              </c:strCache>
            </c:strRef>
          </c:cat>
          <c:val>
            <c:numRef>
              <c:f>VISITANTES!$C$26:$C$33</c:f>
              <c:numCache>
                <c:formatCode>#,##0</c:formatCode>
                <c:ptCount val="8"/>
                <c:pt idx="0">
                  <c:v>4413</c:v>
                </c:pt>
                <c:pt idx="1">
                  <c:v>1897</c:v>
                </c:pt>
                <c:pt idx="2">
                  <c:v>2738</c:v>
                </c:pt>
                <c:pt idx="3">
                  <c:v>3219</c:v>
                </c:pt>
                <c:pt idx="4">
                  <c:v>3645</c:v>
                </c:pt>
                <c:pt idx="5">
                  <c:v>3580</c:v>
                </c:pt>
                <c:pt idx="6">
                  <c:v>4841</c:v>
                </c:pt>
                <c:pt idx="7">
                  <c:v>5150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50848"/>
        <c:axId val="122752384"/>
      </c:barChart>
      <c:catAx>
        <c:axId val="122750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2752384"/>
        <c:crosses val="autoZero"/>
        <c:auto val="1"/>
        <c:lblAlgn val="ctr"/>
        <c:lblOffset val="100"/>
        <c:noMultiLvlLbl val="0"/>
      </c:catAx>
      <c:valAx>
        <c:axId val="1227523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227508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4</xdr:row>
      <xdr:rowOff>9525</xdr:rowOff>
    </xdr:from>
    <xdr:to>
      <xdr:col>10</xdr:col>
      <xdr:colOff>76200</xdr:colOff>
      <xdr:row>19</xdr:row>
      <xdr:rowOff>104775</xdr:rowOff>
    </xdr:to>
    <xdr:graphicFrame macro="">
      <xdr:nvGraphicFramePr>
        <xdr:cNvPr id="2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22</xdr:row>
      <xdr:rowOff>466725</xdr:rowOff>
    </xdr:from>
    <xdr:to>
      <xdr:col>11</xdr:col>
      <xdr:colOff>0</xdr:colOff>
      <xdr:row>35</xdr:row>
      <xdr:rowOff>152400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L56"/>
  <sheetViews>
    <sheetView topLeftCell="C4" zoomScale="70" zoomScaleNormal="70" workbookViewId="0">
      <selection activeCell="X18" sqref="X17:X18"/>
    </sheetView>
  </sheetViews>
  <sheetFormatPr baseColWidth="10" defaultRowHeight="12.75" x14ac:dyDescent="0.2"/>
  <cols>
    <col min="3" max="3" width="20" customWidth="1"/>
    <col min="4" max="4" width="10.42578125" customWidth="1"/>
    <col min="5" max="5" width="8.5703125" bestFit="1" customWidth="1"/>
    <col min="6" max="6" width="7" customWidth="1"/>
    <col min="7" max="7" width="11.28515625" customWidth="1"/>
    <col min="8" max="9" width="7.7109375" hidden="1" customWidth="1"/>
    <col min="10" max="10" width="7.7109375" customWidth="1"/>
    <col min="11" max="11" width="9.85546875" customWidth="1"/>
    <col min="12" max="12" width="9.140625" customWidth="1"/>
    <col min="13" max="13" width="7.7109375" customWidth="1"/>
    <col min="17" max="17" width="16.28515625" customWidth="1"/>
    <col min="19" max="19" width="18" customWidth="1"/>
    <col min="265" max="265" width="20" customWidth="1"/>
    <col min="271" max="271" width="14" customWidth="1"/>
    <col min="521" max="521" width="20" customWidth="1"/>
    <col min="527" max="527" width="14" customWidth="1"/>
    <col min="777" max="777" width="20" customWidth="1"/>
    <col min="783" max="783" width="14" customWidth="1"/>
    <col min="1033" max="1033" width="20" customWidth="1"/>
    <col min="1039" max="1039" width="14" customWidth="1"/>
    <col min="1289" max="1289" width="20" customWidth="1"/>
    <col min="1295" max="1295" width="14" customWidth="1"/>
    <col min="1545" max="1545" width="20" customWidth="1"/>
    <col min="1551" max="1551" width="14" customWidth="1"/>
    <col min="1801" max="1801" width="20" customWidth="1"/>
    <col min="1807" max="1807" width="14" customWidth="1"/>
    <col min="2057" max="2057" width="20" customWidth="1"/>
    <col min="2063" max="2063" width="14" customWidth="1"/>
    <col min="2313" max="2313" width="20" customWidth="1"/>
    <col min="2319" max="2319" width="14" customWidth="1"/>
    <col min="2569" max="2569" width="20" customWidth="1"/>
    <col min="2575" max="2575" width="14" customWidth="1"/>
    <col min="2825" max="2825" width="20" customWidth="1"/>
    <col min="2831" max="2831" width="14" customWidth="1"/>
    <col min="3081" max="3081" width="20" customWidth="1"/>
    <col min="3087" max="3087" width="14" customWidth="1"/>
    <col min="3337" max="3337" width="20" customWidth="1"/>
    <col min="3343" max="3343" width="14" customWidth="1"/>
    <col min="3593" max="3593" width="20" customWidth="1"/>
    <col min="3599" max="3599" width="14" customWidth="1"/>
    <col min="3849" max="3849" width="20" customWidth="1"/>
    <col min="3855" max="3855" width="14" customWidth="1"/>
    <col min="4105" max="4105" width="20" customWidth="1"/>
    <col min="4111" max="4111" width="14" customWidth="1"/>
    <col min="4361" max="4361" width="20" customWidth="1"/>
    <col min="4367" max="4367" width="14" customWidth="1"/>
    <col min="4617" max="4617" width="20" customWidth="1"/>
    <col min="4623" max="4623" width="14" customWidth="1"/>
    <col min="4873" max="4873" width="20" customWidth="1"/>
    <col min="4879" max="4879" width="14" customWidth="1"/>
    <col min="5129" max="5129" width="20" customWidth="1"/>
    <col min="5135" max="5135" width="14" customWidth="1"/>
    <col min="5385" max="5385" width="20" customWidth="1"/>
    <col min="5391" max="5391" width="14" customWidth="1"/>
    <col min="5641" max="5641" width="20" customWidth="1"/>
    <col min="5647" max="5647" width="14" customWidth="1"/>
    <col min="5897" max="5897" width="20" customWidth="1"/>
    <col min="5903" max="5903" width="14" customWidth="1"/>
    <col min="6153" max="6153" width="20" customWidth="1"/>
    <col min="6159" max="6159" width="14" customWidth="1"/>
    <col min="6409" max="6409" width="20" customWidth="1"/>
    <col min="6415" max="6415" width="14" customWidth="1"/>
    <col min="6665" max="6665" width="20" customWidth="1"/>
    <col min="6671" max="6671" width="14" customWidth="1"/>
    <col min="6921" max="6921" width="20" customWidth="1"/>
    <col min="6927" max="6927" width="14" customWidth="1"/>
    <col min="7177" max="7177" width="20" customWidth="1"/>
    <col min="7183" max="7183" width="14" customWidth="1"/>
    <col min="7433" max="7433" width="20" customWidth="1"/>
    <col min="7439" max="7439" width="14" customWidth="1"/>
    <col min="7689" max="7689" width="20" customWidth="1"/>
    <col min="7695" max="7695" width="14" customWidth="1"/>
    <col min="7945" max="7945" width="20" customWidth="1"/>
    <col min="7951" max="7951" width="14" customWidth="1"/>
    <col min="8201" max="8201" width="20" customWidth="1"/>
    <col min="8207" max="8207" width="14" customWidth="1"/>
    <col min="8457" max="8457" width="20" customWidth="1"/>
    <col min="8463" max="8463" width="14" customWidth="1"/>
    <col min="8713" max="8713" width="20" customWidth="1"/>
    <col min="8719" max="8719" width="14" customWidth="1"/>
    <col min="8969" max="8969" width="20" customWidth="1"/>
    <col min="8975" max="8975" width="14" customWidth="1"/>
    <col min="9225" max="9225" width="20" customWidth="1"/>
    <col min="9231" max="9231" width="14" customWidth="1"/>
    <col min="9481" max="9481" width="20" customWidth="1"/>
    <col min="9487" max="9487" width="14" customWidth="1"/>
    <col min="9737" max="9737" width="20" customWidth="1"/>
    <col min="9743" max="9743" width="14" customWidth="1"/>
    <col min="9993" max="9993" width="20" customWidth="1"/>
    <col min="9999" max="9999" width="14" customWidth="1"/>
    <col min="10249" max="10249" width="20" customWidth="1"/>
    <col min="10255" max="10255" width="14" customWidth="1"/>
    <col min="10505" max="10505" width="20" customWidth="1"/>
    <col min="10511" max="10511" width="14" customWidth="1"/>
    <col min="10761" max="10761" width="20" customWidth="1"/>
    <col min="10767" max="10767" width="14" customWidth="1"/>
    <col min="11017" max="11017" width="20" customWidth="1"/>
    <col min="11023" max="11023" width="14" customWidth="1"/>
    <col min="11273" max="11273" width="20" customWidth="1"/>
    <col min="11279" max="11279" width="14" customWidth="1"/>
    <col min="11529" max="11529" width="20" customWidth="1"/>
    <col min="11535" max="11535" width="14" customWidth="1"/>
    <col min="11785" max="11785" width="20" customWidth="1"/>
    <col min="11791" max="11791" width="14" customWidth="1"/>
    <col min="12041" max="12041" width="20" customWidth="1"/>
    <col min="12047" max="12047" width="14" customWidth="1"/>
    <col min="12297" max="12297" width="20" customWidth="1"/>
    <col min="12303" max="12303" width="14" customWidth="1"/>
    <col min="12553" max="12553" width="20" customWidth="1"/>
    <col min="12559" max="12559" width="14" customWidth="1"/>
    <col min="12809" max="12809" width="20" customWidth="1"/>
    <col min="12815" max="12815" width="14" customWidth="1"/>
    <col min="13065" max="13065" width="20" customWidth="1"/>
    <col min="13071" max="13071" width="14" customWidth="1"/>
    <col min="13321" max="13321" width="20" customWidth="1"/>
    <col min="13327" max="13327" width="14" customWidth="1"/>
    <col min="13577" max="13577" width="20" customWidth="1"/>
    <col min="13583" max="13583" width="14" customWidth="1"/>
    <col min="13833" max="13833" width="20" customWidth="1"/>
    <col min="13839" max="13839" width="14" customWidth="1"/>
    <col min="14089" max="14089" width="20" customWidth="1"/>
    <col min="14095" max="14095" width="14" customWidth="1"/>
    <col min="14345" max="14345" width="20" customWidth="1"/>
    <col min="14351" max="14351" width="14" customWidth="1"/>
    <col min="14601" max="14601" width="20" customWidth="1"/>
    <col min="14607" max="14607" width="14" customWidth="1"/>
    <col min="14857" max="14857" width="20" customWidth="1"/>
    <col min="14863" max="14863" width="14" customWidth="1"/>
    <col min="15113" max="15113" width="20" customWidth="1"/>
    <col min="15119" max="15119" width="14" customWidth="1"/>
    <col min="15369" max="15369" width="20" customWidth="1"/>
    <col min="15375" max="15375" width="14" customWidth="1"/>
    <col min="15625" max="15625" width="20" customWidth="1"/>
    <col min="15631" max="15631" width="14" customWidth="1"/>
    <col min="15881" max="15881" width="20" customWidth="1"/>
    <col min="15887" max="15887" width="14" customWidth="1"/>
    <col min="16137" max="16137" width="20" customWidth="1"/>
    <col min="16143" max="16143" width="14" customWidth="1"/>
  </cols>
  <sheetData>
    <row r="2" spans="3:25" ht="15.75" x14ac:dyDescent="0.25">
      <c r="C2" s="108" t="s">
        <v>48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"/>
      <c r="U2" s="1"/>
      <c r="V2" s="1"/>
      <c r="W2" s="1"/>
      <c r="X2" s="1"/>
      <c r="Y2" s="1"/>
    </row>
    <row r="3" spans="3:25" ht="12.75" customHeight="1" x14ac:dyDescent="0.25">
      <c r="C3" s="109" t="s">
        <v>51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"/>
      <c r="U3" s="1"/>
      <c r="V3" s="1"/>
      <c r="W3" s="1"/>
      <c r="X3" s="1"/>
      <c r="Y3" s="1"/>
    </row>
    <row r="4" spans="3:25" ht="12.75" customHeight="1" x14ac:dyDescent="0.2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3:25" ht="16.5" thickBot="1" x14ac:dyDescent="0.3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3"/>
      <c r="O5" s="3"/>
      <c r="P5" s="3"/>
      <c r="Q5" s="3"/>
      <c r="R5" s="3"/>
      <c r="S5" s="3"/>
      <c r="T5" s="3"/>
      <c r="U5" s="3"/>
    </row>
    <row r="6" spans="3:25" ht="13.5" customHeight="1" thickBot="1" x14ac:dyDescent="0.25">
      <c r="C6" s="4"/>
      <c r="D6" s="103" t="s">
        <v>0</v>
      </c>
      <c r="E6" s="110"/>
      <c r="F6" s="110"/>
      <c r="G6" s="110"/>
      <c r="H6" s="110"/>
      <c r="I6" s="110"/>
      <c r="J6" s="110"/>
      <c r="K6" s="110"/>
      <c r="L6" s="110"/>
      <c r="M6" s="104"/>
      <c r="N6" s="103" t="s">
        <v>29</v>
      </c>
      <c r="O6" s="110"/>
      <c r="P6" s="110"/>
      <c r="Q6" s="110"/>
      <c r="R6" s="117" t="s">
        <v>21</v>
      </c>
      <c r="S6" s="118"/>
      <c r="T6" s="4"/>
      <c r="U6" s="4"/>
    </row>
    <row r="7" spans="3:25" ht="30.75" customHeight="1" thickBot="1" x14ac:dyDescent="0.25">
      <c r="C7" s="4"/>
      <c r="D7" s="103" t="s">
        <v>2</v>
      </c>
      <c r="E7" s="104"/>
      <c r="F7" s="110" t="s">
        <v>3</v>
      </c>
      <c r="G7" s="104"/>
      <c r="H7" s="103" t="s">
        <v>25</v>
      </c>
      <c r="I7" s="104"/>
      <c r="J7" s="110" t="s">
        <v>26</v>
      </c>
      <c r="K7" s="104"/>
      <c r="L7" s="103" t="s">
        <v>19</v>
      </c>
      <c r="M7" s="104"/>
      <c r="N7" s="103" t="s">
        <v>1</v>
      </c>
      <c r="O7" s="110"/>
      <c r="P7" s="103" t="s">
        <v>20</v>
      </c>
      <c r="Q7" s="110"/>
      <c r="R7" s="119" t="s">
        <v>4</v>
      </c>
      <c r="S7" s="120"/>
    </row>
    <row r="8" spans="3:25" ht="13.5" thickBot="1" x14ac:dyDescent="0.25">
      <c r="C8" s="5" t="s">
        <v>5</v>
      </c>
      <c r="D8" s="6" t="s">
        <v>8</v>
      </c>
      <c r="E8" s="10" t="s">
        <v>7</v>
      </c>
      <c r="F8" s="9" t="s">
        <v>8</v>
      </c>
      <c r="G8" s="8" t="s">
        <v>7</v>
      </c>
      <c r="H8" s="8" t="s">
        <v>8</v>
      </c>
      <c r="I8" s="8" t="s">
        <v>7</v>
      </c>
      <c r="J8" s="8" t="s">
        <v>8</v>
      </c>
      <c r="K8" s="8" t="s">
        <v>7</v>
      </c>
      <c r="L8" s="8" t="s">
        <v>8</v>
      </c>
      <c r="M8" s="8" t="s">
        <v>7</v>
      </c>
      <c r="N8" s="6" t="s">
        <v>6</v>
      </c>
      <c r="O8" s="7" t="s">
        <v>7</v>
      </c>
      <c r="P8" s="6" t="s">
        <v>8</v>
      </c>
      <c r="Q8" s="7" t="s">
        <v>7</v>
      </c>
      <c r="R8" s="121" t="s">
        <v>8</v>
      </c>
      <c r="S8" s="122" t="s">
        <v>7</v>
      </c>
    </row>
    <row r="9" spans="3:25" x14ac:dyDescent="0.2">
      <c r="C9" s="11" t="s">
        <v>9</v>
      </c>
      <c r="D9" s="81">
        <v>33</v>
      </c>
      <c r="E9" s="49">
        <f t="shared" ref="E9:E14" si="0">+D9/$D$16</f>
        <v>5.3833605220228384E-2</v>
      </c>
      <c r="F9" s="82">
        <v>123</v>
      </c>
      <c r="G9" s="14">
        <f t="shared" ref="G9:G14" si="1">+F9/$F$16</f>
        <v>0.14402810304449648</v>
      </c>
      <c r="H9" s="80">
        <v>0</v>
      </c>
      <c r="I9" s="14" t="e">
        <f t="shared" ref="I9:I14" si="2">+H9/$H$16</f>
        <v>#DIV/0!</v>
      </c>
      <c r="J9" s="80">
        <v>249</v>
      </c>
      <c r="K9" s="14">
        <f t="shared" ref="K9:K14" si="3">+J9/$J$16</f>
        <v>0.96138996138996136</v>
      </c>
      <c r="L9" s="80">
        <v>0</v>
      </c>
      <c r="M9" s="14">
        <f t="shared" ref="M9:M14" si="4">+L9/$L$16</f>
        <v>0</v>
      </c>
      <c r="N9" s="83">
        <v>68</v>
      </c>
      <c r="O9" s="12">
        <f t="shared" ref="O9:O14" si="5">N9/$N$16</f>
        <v>9.2517006802721083E-2</v>
      </c>
      <c r="P9" s="83">
        <v>433</v>
      </c>
      <c r="Q9" s="12">
        <f t="shared" ref="Q9:Q14" si="6">+P9/$P$16</f>
        <v>0.95374449339207046</v>
      </c>
      <c r="R9" s="83">
        <v>175</v>
      </c>
      <c r="S9" s="39">
        <f t="shared" ref="S9:S14" si="7">R9/$R$16</f>
        <v>0.39325842696629215</v>
      </c>
      <c r="V9" s="15"/>
      <c r="W9" s="15"/>
      <c r="X9" s="15"/>
    </row>
    <row r="10" spans="3:25" ht="12.75" customHeight="1" x14ac:dyDescent="0.2">
      <c r="C10" s="16" t="s">
        <v>10</v>
      </c>
      <c r="D10" s="81">
        <v>359</v>
      </c>
      <c r="E10" s="49">
        <v>0.17</v>
      </c>
      <c r="F10" s="82">
        <v>74</v>
      </c>
      <c r="G10" s="14">
        <f t="shared" si="1"/>
        <v>8.6651053864168617E-2</v>
      </c>
      <c r="H10" s="80">
        <v>0</v>
      </c>
      <c r="I10" s="14" t="e">
        <f t="shared" si="2"/>
        <v>#DIV/0!</v>
      </c>
      <c r="J10" s="80">
        <v>2</v>
      </c>
      <c r="K10" s="14">
        <f t="shared" si="3"/>
        <v>7.7220077220077222E-3</v>
      </c>
      <c r="L10" s="13">
        <v>0</v>
      </c>
      <c r="M10" s="14">
        <f t="shared" si="4"/>
        <v>0</v>
      </c>
      <c r="N10" s="83">
        <v>474</v>
      </c>
      <c r="O10" s="12">
        <f t="shared" si="5"/>
        <v>0.64489795918367343</v>
      </c>
      <c r="P10" s="83">
        <v>13</v>
      </c>
      <c r="Q10" s="12">
        <f t="shared" si="6"/>
        <v>2.8634361233480177E-2</v>
      </c>
      <c r="R10" s="83">
        <v>35</v>
      </c>
      <c r="S10" s="39">
        <f t="shared" si="7"/>
        <v>7.8651685393258425E-2</v>
      </c>
      <c r="V10" s="15"/>
      <c r="W10" s="15"/>
      <c r="X10" s="15"/>
    </row>
    <row r="11" spans="3:25" x14ac:dyDescent="0.2">
      <c r="C11" s="17" t="s">
        <v>11</v>
      </c>
      <c r="D11" s="81">
        <v>17</v>
      </c>
      <c r="E11" s="49">
        <f t="shared" si="0"/>
        <v>2.7732463295269169E-2</v>
      </c>
      <c r="F11" s="82">
        <v>26</v>
      </c>
      <c r="G11" s="14">
        <f t="shared" si="1"/>
        <v>3.0444964871194378E-2</v>
      </c>
      <c r="H11" s="80">
        <v>0</v>
      </c>
      <c r="I11" s="14" t="e">
        <f t="shared" si="2"/>
        <v>#DIV/0!</v>
      </c>
      <c r="J11" s="80">
        <v>0</v>
      </c>
      <c r="K11" s="14">
        <f t="shared" si="3"/>
        <v>0</v>
      </c>
      <c r="L11" s="13">
        <v>0</v>
      </c>
      <c r="M11" s="14">
        <f t="shared" si="4"/>
        <v>0</v>
      </c>
      <c r="N11" s="83">
        <v>8</v>
      </c>
      <c r="O11" s="12">
        <f t="shared" si="5"/>
        <v>1.0884353741496598E-2</v>
      </c>
      <c r="P11" s="83">
        <v>0</v>
      </c>
      <c r="Q11" s="12">
        <f t="shared" si="6"/>
        <v>0</v>
      </c>
      <c r="R11" s="83">
        <v>2</v>
      </c>
      <c r="S11" s="39">
        <f t="shared" si="7"/>
        <v>4.4943820224719105E-3</v>
      </c>
      <c r="V11" s="15"/>
      <c r="W11" s="15"/>
      <c r="X11" s="15"/>
      <c r="Y11" s="15"/>
    </row>
    <row r="12" spans="3:25" x14ac:dyDescent="0.2">
      <c r="C12" s="17" t="s">
        <v>12</v>
      </c>
      <c r="D12" s="81">
        <v>0</v>
      </c>
      <c r="E12" s="49">
        <v>1.2</v>
      </c>
      <c r="F12" s="82"/>
      <c r="G12" s="14">
        <f t="shared" si="1"/>
        <v>0</v>
      </c>
      <c r="H12" s="80">
        <v>0</v>
      </c>
      <c r="I12" s="14" t="e">
        <f t="shared" si="2"/>
        <v>#DIV/0!</v>
      </c>
      <c r="J12" s="80">
        <v>0</v>
      </c>
      <c r="K12" s="14">
        <f t="shared" si="3"/>
        <v>0</v>
      </c>
      <c r="L12" s="13">
        <v>0</v>
      </c>
      <c r="M12" s="14">
        <f t="shared" si="4"/>
        <v>0</v>
      </c>
      <c r="N12" s="83">
        <v>6</v>
      </c>
      <c r="O12" s="12">
        <f t="shared" si="5"/>
        <v>8.1632653061224497E-3</v>
      </c>
      <c r="P12" s="83">
        <v>0</v>
      </c>
      <c r="Q12" s="12">
        <f t="shared" si="6"/>
        <v>0</v>
      </c>
      <c r="R12" s="83">
        <v>0</v>
      </c>
      <c r="S12" s="39">
        <f t="shared" si="7"/>
        <v>0</v>
      </c>
      <c r="V12" s="15"/>
    </row>
    <row r="13" spans="3:25" ht="15.75" x14ac:dyDescent="0.25">
      <c r="C13" s="18" t="s">
        <v>13</v>
      </c>
      <c r="D13" s="81">
        <v>120</v>
      </c>
      <c r="E13" s="49">
        <f t="shared" si="0"/>
        <v>0.19575856443719414</v>
      </c>
      <c r="F13" s="82">
        <v>605</v>
      </c>
      <c r="G13" s="14">
        <f t="shared" si="1"/>
        <v>0.70843091334894615</v>
      </c>
      <c r="H13" s="80">
        <v>0</v>
      </c>
      <c r="I13" s="14" t="e">
        <f t="shared" si="2"/>
        <v>#DIV/0!</v>
      </c>
      <c r="J13" s="80">
        <v>8</v>
      </c>
      <c r="K13" s="14">
        <f t="shared" si="3"/>
        <v>3.0888030888030889E-2</v>
      </c>
      <c r="L13" s="13">
        <v>111</v>
      </c>
      <c r="M13" s="14">
        <f t="shared" si="4"/>
        <v>1</v>
      </c>
      <c r="N13" s="86">
        <v>0</v>
      </c>
      <c r="O13" s="12">
        <f t="shared" si="5"/>
        <v>0</v>
      </c>
      <c r="P13" s="86">
        <v>0</v>
      </c>
      <c r="Q13" s="12">
        <f t="shared" si="6"/>
        <v>0</v>
      </c>
      <c r="R13" s="83">
        <v>196</v>
      </c>
      <c r="S13" s="39">
        <f t="shared" si="7"/>
        <v>0.44044943820224719</v>
      </c>
      <c r="V13" s="15"/>
    </row>
    <row r="14" spans="3:25" ht="16.5" thickBot="1" x14ac:dyDescent="0.3">
      <c r="C14" s="19" t="s">
        <v>14</v>
      </c>
      <c r="D14" s="90">
        <v>84</v>
      </c>
      <c r="E14" s="49">
        <f t="shared" si="0"/>
        <v>0.13703099510603589</v>
      </c>
      <c r="F14" s="88">
        <v>26</v>
      </c>
      <c r="G14" s="14">
        <f t="shared" si="1"/>
        <v>3.0444964871194378E-2</v>
      </c>
      <c r="H14" s="84">
        <v>0</v>
      </c>
      <c r="I14" s="14" t="e">
        <f t="shared" si="2"/>
        <v>#DIV/0!</v>
      </c>
      <c r="J14" s="84">
        <v>0</v>
      </c>
      <c r="K14" s="14">
        <f t="shared" si="3"/>
        <v>0</v>
      </c>
      <c r="L14" s="21">
        <v>0</v>
      </c>
      <c r="M14" s="14">
        <f t="shared" si="4"/>
        <v>0</v>
      </c>
      <c r="N14" s="86">
        <v>179</v>
      </c>
      <c r="O14" s="20">
        <f t="shared" si="5"/>
        <v>0.24353741496598638</v>
      </c>
      <c r="P14" s="86">
        <v>8</v>
      </c>
      <c r="Q14" s="12">
        <f t="shared" si="6"/>
        <v>1.7621145374449341E-2</v>
      </c>
      <c r="R14" s="83">
        <v>37</v>
      </c>
      <c r="S14" s="39">
        <f t="shared" si="7"/>
        <v>8.3146067415730343E-2</v>
      </c>
      <c r="V14" s="15"/>
    </row>
    <row r="15" spans="3:25" ht="13.5" thickBot="1" x14ac:dyDescent="0.25">
      <c r="C15" s="22" t="s">
        <v>15</v>
      </c>
      <c r="D15" s="91">
        <f>SUM(D9:D12)</f>
        <v>409</v>
      </c>
      <c r="E15" s="50"/>
      <c r="F15" s="89">
        <f>+F9+F10+F11+F12</f>
        <v>223</v>
      </c>
      <c r="G15" s="26"/>
      <c r="H15" s="85">
        <f>+H9+H10+H11+H12</f>
        <v>0</v>
      </c>
      <c r="I15" s="26"/>
      <c r="J15" s="85">
        <f>+J9+J10++J11+J12</f>
        <v>251</v>
      </c>
      <c r="K15" s="26"/>
      <c r="L15" s="25">
        <f>SUM(L9:L13)</f>
        <v>111</v>
      </c>
      <c r="M15" s="26"/>
      <c r="N15" s="23">
        <f>SUM(N13:N14)</f>
        <v>179</v>
      </c>
      <c r="O15" s="24"/>
      <c r="P15" s="87">
        <f>+P9+P10+P11+P12</f>
        <v>446</v>
      </c>
      <c r="Q15" s="24"/>
      <c r="R15" s="123">
        <f>+R9+R10+R11+R12</f>
        <v>212</v>
      </c>
      <c r="S15" s="124"/>
      <c r="V15" s="15"/>
    </row>
    <row r="16" spans="3:25" ht="26.25" thickBot="1" x14ac:dyDescent="0.25">
      <c r="C16" s="27" t="s">
        <v>27</v>
      </c>
      <c r="D16" s="29">
        <f>SUM(D13:D15)</f>
        <v>613</v>
      </c>
      <c r="E16" s="48">
        <f>+D16/$T$19</f>
        <v>0.17660616537021032</v>
      </c>
      <c r="F16" s="29">
        <f>+F13+F14+F15</f>
        <v>854</v>
      </c>
      <c r="G16" s="48">
        <f>+F16/$T$19</f>
        <v>0.24603860558916738</v>
      </c>
      <c r="H16" s="29">
        <f>SUM(H13:H15)</f>
        <v>0</v>
      </c>
      <c r="I16" s="48">
        <f>+H16/$T$19</f>
        <v>0</v>
      </c>
      <c r="J16" s="29">
        <f>SUM(J13:J15)</f>
        <v>259</v>
      </c>
      <c r="K16" s="48">
        <f>+J16/$T$19</f>
        <v>7.4618265629501579E-2</v>
      </c>
      <c r="L16" s="29">
        <f>SUM(L9:L14)</f>
        <v>111</v>
      </c>
      <c r="M16" s="48">
        <f>+L16/$T$19</f>
        <v>3.1979256698357821E-2</v>
      </c>
      <c r="N16" s="28">
        <f>+N9+N10+N11+N12+N15</f>
        <v>735</v>
      </c>
      <c r="O16" s="48">
        <f>+N16/$T$19</f>
        <v>0.21175453759723423</v>
      </c>
      <c r="P16" s="28">
        <f>SUM(P13:P15)</f>
        <v>454</v>
      </c>
      <c r="Q16" s="115">
        <f>+P16/$T$19</f>
        <v>0.13079804091040045</v>
      </c>
      <c r="R16" s="125">
        <f>SUM(R13:R15)</f>
        <v>445</v>
      </c>
      <c r="S16" s="126">
        <f>+R16/$T$19</f>
        <v>0.12820512820512819</v>
      </c>
      <c r="V16" s="15"/>
    </row>
    <row r="17" spans="3:38" ht="27" customHeight="1" thickBot="1" x14ac:dyDescent="0.25">
      <c r="D17" s="98">
        <f>+D16+F16+H16+J16+L16</f>
        <v>1837</v>
      </c>
      <c r="E17" s="99"/>
      <c r="F17" s="99"/>
      <c r="G17" s="99"/>
      <c r="H17" s="99"/>
      <c r="I17" s="99"/>
      <c r="J17" s="99"/>
      <c r="K17" s="99"/>
      <c r="L17" s="99"/>
      <c r="M17" s="100"/>
      <c r="N17" s="101">
        <f>N16</f>
        <v>735</v>
      </c>
      <c r="O17" s="102"/>
      <c r="P17" s="101">
        <f>P16</f>
        <v>454</v>
      </c>
      <c r="Q17" s="116"/>
      <c r="R17" s="127">
        <f>R16</f>
        <v>445</v>
      </c>
      <c r="S17" s="128"/>
    </row>
    <row r="18" spans="3:38" x14ac:dyDescent="0.2">
      <c r="C18" s="30"/>
      <c r="D18" s="30"/>
      <c r="E18" s="30"/>
      <c r="F18" s="30"/>
      <c r="G18" s="52"/>
      <c r="H18" s="52"/>
      <c r="I18" s="53"/>
      <c r="J18" s="52"/>
      <c r="K18" s="51"/>
      <c r="L18" s="30"/>
      <c r="M18" s="30"/>
      <c r="N18" s="31"/>
      <c r="O18" s="30"/>
      <c r="P18" s="31"/>
      <c r="Q18" s="30"/>
      <c r="R18" s="32"/>
      <c r="S18" s="30"/>
      <c r="T18" s="34"/>
      <c r="U18" s="30"/>
      <c r="V18" s="30"/>
      <c r="W18" s="30"/>
      <c r="Y18" s="33"/>
      <c r="Z18" s="33"/>
    </row>
    <row r="19" spans="3:38" ht="23.25" x14ac:dyDescent="0.25">
      <c r="C19" s="30"/>
      <c r="P19" s="55" t="s">
        <v>28</v>
      </c>
      <c r="Q19" s="56"/>
      <c r="R19" s="36"/>
      <c r="T19" s="58">
        <f>+D17+N17+P17+R17</f>
        <v>3471</v>
      </c>
      <c r="U19" s="30"/>
      <c r="V19" s="31"/>
      <c r="W19" s="35"/>
      <c r="Y19" s="34"/>
    </row>
    <row r="20" spans="3:38" ht="15" x14ac:dyDescent="0.25">
      <c r="E20" s="40"/>
      <c r="F20" s="40"/>
      <c r="G20" s="41"/>
      <c r="H20" s="30"/>
      <c r="I20" s="40"/>
      <c r="J20" s="40"/>
      <c r="L20" s="40"/>
      <c r="M20" s="40"/>
      <c r="R20" s="31"/>
      <c r="T20" s="57">
        <f>SUM(E16+G16+I16+K16+M16+O16+Q16+S16)</f>
        <v>0.99999999999999989</v>
      </c>
      <c r="U20" s="30"/>
      <c r="V20" s="31"/>
      <c r="W20" s="30"/>
      <c r="Y20" s="33"/>
    </row>
    <row r="21" spans="3:38" ht="52.5" customHeight="1" x14ac:dyDescent="0.2">
      <c r="C21" s="106" t="s">
        <v>22</v>
      </c>
      <c r="D21" s="107"/>
      <c r="E21" s="105" t="s">
        <v>47</v>
      </c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34"/>
      <c r="U21" s="30"/>
      <c r="V21" s="30"/>
      <c r="W21" s="30"/>
      <c r="X21" s="33"/>
    </row>
    <row r="22" spans="3:38" ht="12" customHeight="1" x14ac:dyDescent="0.2">
      <c r="C22" s="42" t="s">
        <v>24</v>
      </c>
      <c r="D22" s="43" t="s">
        <v>23</v>
      </c>
      <c r="E22" s="40"/>
      <c r="F22" s="40"/>
      <c r="G22" s="41"/>
      <c r="H22" s="54"/>
      <c r="I22" s="40"/>
      <c r="J22" s="40"/>
      <c r="K22" s="40"/>
      <c r="L22" s="40"/>
      <c r="M22" s="40"/>
      <c r="N22" s="41"/>
      <c r="O22" s="37"/>
      <c r="P22" s="37"/>
      <c r="R22" s="3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2"/>
      <c r="AG22" s="92"/>
      <c r="AH22" s="92"/>
      <c r="AI22" s="92"/>
      <c r="AJ22" s="92"/>
      <c r="AK22" s="92"/>
      <c r="AL22" s="92"/>
    </row>
    <row r="23" spans="3:38" ht="12" customHeight="1" x14ac:dyDescent="0.2">
      <c r="C23" s="44" t="s">
        <v>49</v>
      </c>
      <c r="D23" s="75">
        <v>805</v>
      </c>
      <c r="E23" s="40"/>
      <c r="Q23" s="93"/>
      <c r="R23" s="41"/>
      <c r="S23" s="41"/>
      <c r="T23" s="34"/>
      <c r="U23" s="30"/>
      <c r="V23" s="30"/>
      <c r="W23" s="30"/>
    </row>
    <row r="24" spans="3:38" ht="12" customHeight="1" x14ac:dyDescent="0.2">
      <c r="C24" s="44">
        <v>276</v>
      </c>
      <c r="D24" s="75">
        <v>0</v>
      </c>
      <c r="E24" s="40"/>
      <c r="Q24" s="93"/>
      <c r="R24" s="41"/>
      <c r="S24" s="41"/>
      <c r="T24" s="34"/>
      <c r="U24" s="30"/>
      <c r="V24" s="30"/>
      <c r="W24" s="30"/>
    </row>
    <row r="25" spans="3:38" ht="12" customHeight="1" x14ac:dyDescent="0.2">
      <c r="C25" s="45">
        <v>320</v>
      </c>
      <c r="D25" s="76">
        <v>62</v>
      </c>
      <c r="E25" s="40"/>
      <c r="F25" s="40"/>
      <c r="G25" s="41"/>
      <c r="H25" s="54"/>
      <c r="I25" s="40"/>
      <c r="J25" s="40"/>
      <c r="K25" s="40"/>
      <c r="L25" s="40"/>
      <c r="M25" s="40"/>
      <c r="N25" s="41"/>
      <c r="Q25" s="94"/>
      <c r="R25" s="53"/>
      <c r="S25" s="41"/>
      <c r="T25" s="31"/>
      <c r="U25" s="30"/>
      <c r="V25" s="30"/>
      <c r="W25" s="30"/>
    </row>
    <row r="26" spans="3:38" x14ac:dyDescent="0.2">
      <c r="C26" s="46">
        <v>321</v>
      </c>
      <c r="D26" s="77">
        <v>28</v>
      </c>
      <c r="E26" s="40"/>
      <c r="F26" s="40"/>
      <c r="G26" s="41"/>
      <c r="H26" s="54"/>
      <c r="I26" s="40"/>
      <c r="J26" s="40"/>
      <c r="K26" s="40"/>
      <c r="L26" s="40"/>
      <c r="M26" s="40"/>
      <c r="N26" s="41"/>
      <c r="Q26" s="93"/>
      <c r="R26" s="53"/>
      <c r="S26" s="41"/>
      <c r="T26" s="31"/>
      <c r="U26" s="31"/>
      <c r="V26" s="31"/>
      <c r="W26" s="31"/>
    </row>
    <row r="27" spans="3:38" ht="13.5" customHeight="1" x14ac:dyDescent="0.2">
      <c r="C27" s="46">
        <v>322</v>
      </c>
      <c r="D27" s="77">
        <v>33</v>
      </c>
      <c r="E27" s="40"/>
      <c r="F27" s="40"/>
      <c r="G27" s="41"/>
      <c r="H27" s="54"/>
      <c r="I27" s="40"/>
      <c r="J27" s="40"/>
      <c r="K27" s="40"/>
      <c r="L27" s="40"/>
      <c r="M27" s="40"/>
      <c r="N27" s="41"/>
      <c r="Q27" s="95"/>
      <c r="R27" s="53"/>
      <c r="S27" s="41"/>
      <c r="T27" s="31"/>
      <c r="U27" s="31"/>
      <c r="V27" s="31"/>
      <c r="W27" s="31"/>
    </row>
    <row r="28" spans="3:38" x14ac:dyDescent="0.2">
      <c r="C28" s="46">
        <v>323</v>
      </c>
      <c r="D28" s="77">
        <v>39</v>
      </c>
      <c r="E28" s="40"/>
      <c r="F28" s="40"/>
      <c r="G28" s="41"/>
      <c r="H28" s="54"/>
      <c r="I28" s="40"/>
      <c r="J28" s="40"/>
      <c r="K28" s="40"/>
      <c r="L28" s="40"/>
      <c r="M28" s="40"/>
      <c r="N28" s="41"/>
      <c r="Q28" s="95"/>
      <c r="R28" s="53"/>
      <c r="S28" s="41"/>
      <c r="T28" s="31"/>
      <c r="U28" s="31"/>
      <c r="V28" s="31"/>
      <c r="W28" s="31"/>
    </row>
    <row r="29" spans="3:38" ht="15.75" customHeight="1" x14ac:dyDescent="0.2">
      <c r="C29" s="46">
        <v>325</v>
      </c>
      <c r="D29" s="77">
        <v>38</v>
      </c>
      <c r="E29" s="40"/>
      <c r="F29" s="40"/>
      <c r="M29" s="40"/>
      <c r="Q29" s="94"/>
      <c r="R29" s="41"/>
      <c r="S29" s="41"/>
      <c r="T29" s="31"/>
      <c r="U29" s="31"/>
      <c r="V29" s="31"/>
      <c r="W29" s="31"/>
    </row>
    <row r="30" spans="3:38" ht="13.5" customHeight="1" thickBot="1" x14ac:dyDescent="0.25">
      <c r="C30" s="47" t="s">
        <v>16</v>
      </c>
      <c r="D30" s="78">
        <f>SUM(D23:D29)</f>
        <v>1005</v>
      </c>
      <c r="E30" s="30"/>
      <c r="F30" s="30"/>
      <c r="G30" s="41"/>
      <c r="H30" s="54"/>
      <c r="I30" s="40"/>
      <c r="J30" s="40"/>
      <c r="K30" s="40"/>
      <c r="L30" s="40"/>
      <c r="M30" s="40"/>
      <c r="N30" s="41"/>
      <c r="Q30" s="93"/>
      <c r="R30" s="53"/>
      <c r="S30" s="41"/>
      <c r="T30" s="31"/>
      <c r="U30" s="31"/>
      <c r="V30" s="31"/>
      <c r="W30" s="31"/>
    </row>
    <row r="31" spans="3:38" ht="18.75" customHeight="1" thickBot="1" x14ac:dyDescent="0.25">
      <c r="C31" s="38" t="s">
        <v>17</v>
      </c>
      <c r="D31" s="79">
        <v>59</v>
      </c>
      <c r="E31" s="30"/>
      <c r="F31" s="30"/>
      <c r="G31" s="41"/>
      <c r="H31" s="54"/>
      <c r="I31" s="40"/>
      <c r="J31" s="40"/>
      <c r="K31" s="40"/>
      <c r="L31" s="40"/>
      <c r="M31" s="40"/>
      <c r="N31" s="41"/>
      <c r="Q31" s="95"/>
      <c r="R31" s="53"/>
      <c r="S31" s="41"/>
      <c r="T31" s="30"/>
      <c r="U31" s="30"/>
      <c r="V31" s="30"/>
      <c r="W31" s="30"/>
    </row>
    <row r="32" spans="3:38" ht="18.75" customHeight="1" thickBot="1" x14ac:dyDescent="0.25">
      <c r="C32" s="38" t="s">
        <v>18</v>
      </c>
      <c r="D32" s="79">
        <v>241</v>
      </c>
      <c r="E32" s="30"/>
      <c r="F32" s="30"/>
      <c r="G32" s="41"/>
      <c r="H32" s="54"/>
      <c r="I32" s="40"/>
      <c r="J32" s="40"/>
      <c r="K32" s="40"/>
      <c r="L32" s="40"/>
      <c r="M32" s="40"/>
      <c r="N32" s="41"/>
      <c r="Q32" s="95"/>
      <c r="R32" s="53"/>
      <c r="S32" s="41"/>
    </row>
    <row r="33" spans="7:19" ht="51" customHeight="1" x14ac:dyDescent="0.2">
      <c r="Q33" s="95"/>
      <c r="R33" s="53"/>
      <c r="S33" s="53"/>
    </row>
    <row r="34" spans="7:19" ht="15" customHeight="1" x14ac:dyDescent="0.2">
      <c r="P34" s="31"/>
      <c r="Q34" s="95"/>
      <c r="R34" s="53"/>
      <c r="S34" s="53"/>
    </row>
    <row r="35" spans="7:19" x14ac:dyDescent="0.2">
      <c r="G35" s="41"/>
      <c r="H35" s="41"/>
      <c r="I35" s="41"/>
      <c r="J35" s="41"/>
      <c r="Q35" s="95"/>
      <c r="R35" s="96"/>
      <c r="S35" s="41"/>
    </row>
    <row r="36" spans="7:19" x14ac:dyDescent="0.2">
      <c r="Q36" s="93"/>
      <c r="R36" s="96"/>
      <c r="S36" s="41"/>
    </row>
    <row r="37" spans="7:19" x14ac:dyDescent="0.2">
      <c r="Q37" s="93"/>
      <c r="R37" s="41"/>
      <c r="S37" s="41"/>
    </row>
    <row r="38" spans="7:19" x14ac:dyDescent="0.2">
      <c r="Q38" s="93"/>
      <c r="R38" s="41"/>
      <c r="S38" s="41"/>
    </row>
    <row r="39" spans="7:19" x14ac:dyDescent="0.2">
      <c r="Q39" s="53"/>
      <c r="R39" s="96"/>
      <c r="S39" s="41"/>
    </row>
    <row r="40" spans="7:19" x14ac:dyDescent="0.2">
      <c r="Q40" s="53"/>
      <c r="R40" s="96"/>
      <c r="S40" s="41"/>
    </row>
    <row r="41" spans="7:19" x14ac:dyDescent="0.2">
      <c r="Q41" s="53"/>
      <c r="R41" s="96"/>
      <c r="S41" s="41"/>
    </row>
    <row r="42" spans="7:19" x14ac:dyDescent="0.2">
      <c r="Q42" s="53"/>
      <c r="R42" s="96"/>
      <c r="S42" s="41"/>
    </row>
    <row r="43" spans="7:19" x14ac:dyDescent="0.2">
      <c r="Q43" s="53"/>
      <c r="R43" s="96"/>
      <c r="S43" s="41"/>
    </row>
    <row r="44" spans="7:19" x14ac:dyDescent="0.2">
      <c r="R44" s="34"/>
    </row>
    <row r="56" spans="14:14" x14ac:dyDescent="0.2">
      <c r="N56" s="74"/>
    </row>
  </sheetData>
  <mergeCells count="25">
    <mergeCell ref="C2:S2"/>
    <mergeCell ref="C3:S3"/>
    <mergeCell ref="N7:O7"/>
    <mergeCell ref="P7:Q7"/>
    <mergeCell ref="D7:E7"/>
    <mergeCell ref="F7:G7"/>
    <mergeCell ref="H7:I7"/>
    <mergeCell ref="R7:S7"/>
    <mergeCell ref="N6:Q6"/>
    <mergeCell ref="R6:S6"/>
    <mergeCell ref="J7:K7"/>
    <mergeCell ref="D6:M6"/>
    <mergeCell ref="L7:M7"/>
    <mergeCell ref="D17:M17"/>
    <mergeCell ref="N17:O17"/>
    <mergeCell ref="P17:Q17"/>
    <mergeCell ref="R17:S17"/>
    <mergeCell ref="E21:S21"/>
    <mergeCell ref="C21:D21"/>
    <mergeCell ref="Z22:AA22"/>
    <mergeCell ref="AB22:AC22"/>
    <mergeCell ref="AD22:AE22"/>
    <mergeCell ref="T22:U22"/>
    <mergeCell ref="V22:W22"/>
    <mergeCell ref="X22:Y22"/>
  </mergeCells>
  <pageMargins left="0.7" right="0.7" top="0.75" bottom="0.75" header="0.3" footer="0.3"/>
  <pageSetup orientation="portrait" r:id="rId1"/>
  <ignoredErrors>
    <ignoredError sqref="L15 D15" formulaRange="1"/>
    <ignoredError sqref="E16:F16 G16:H16 J16:M16 O16 I16 R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39"/>
  <sheetViews>
    <sheetView tabSelected="1" workbookViewId="0">
      <selection activeCell="C15" sqref="C15"/>
    </sheetView>
  </sheetViews>
  <sheetFormatPr baseColWidth="10" defaultRowHeight="12.75" x14ac:dyDescent="0.2"/>
  <cols>
    <col min="3" max="3" width="16.140625" customWidth="1"/>
    <col min="259" max="259" width="16.140625" customWidth="1"/>
    <col min="515" max="515" width="16.140625" customWidth="1"/>
    <col min="771" max="771" width="16.140625" customWidth="1"/>
    <col min="1027" max="1027" width="16.140625" customWidth="1"/>
    <col min="1283" max="1283" width="16.140625" customWidth="1"/>
    <col min="1539" max="1539" width="16.140625" customWidth="1"/>
    <col min="1795" max="1795" width="16.140625" customWidth="1"/>
    <col min="2051" max="2051" width="16.140625" customWidth="1"/>
    <col min="2307" max="2307" width="16.140625" customWidth="1"/>
    <col min="2563" max="2563" width="16.140625" customWidth="1"/>
    <col min="2819" max="2819" width="16.140625" customWidth="1"/>
    <col min="3075" max="3075" width="16.140625" customWidth="1"/>
    <col min="3331" max="3331" width="16.140625" customWidth="1"/>
    <col min="3587" max="3587" width="16.140625" customWidth="1"/>
    <col min="3843" max="3843" width="16.140625" customWidth="1"/>
    <col min="4099" max="4099" width="16.140625" customWidth="1"/>
    <col min="4355" max="4355" width="16.140625" customWidth="1"/>
    <col min="4611" max="4611" width="16.140625" customWidth="1"/>
    <col min="4867" max="4867" width="16.140625" customWidth="1"/>
    <col min="5123" max="5123" width="16.140625" customWidth="1"/>
    <col min="5379" max="5379" width="16.140625" customWidth="1"/>
    <col min="5635" max="5635" width="16.140625" customWidth="1"/>
    <col min="5891" max="5891" width="16.140625" customWidth="1"/>
    <col min="6147" max="6147" width="16.140625" customWidth="1"/>
    <col min="6403" max="6403" width="16.140625" customWidth="1"/>
    <col min="6659" max="6659" width="16.140625" customWidth="1"/>
    <col min="6915" max="6915" width="16.140625" customWidth="1"/>
    <col min="7171" max="7171" width="16.140625" customWidth="1"/>
    <col min="7427" max="7427" width="16.140625" customWidth="1"/>
    <col min="7683" max="7683" width="16.140625" customWidth="1"/>
    <col min="7939" max="7939" width="16.140625" customWidth="1"/>
    <col min="8195" max="8195" width="16.140625" customWidth="1"/>
    <col min="8451" max="8451" width="16.140625" customWidth="1"/>
    <col min="8707" max="8707" width="16.140625" customWidth="1"/>
    <col min="8963" max="8963" width="16.140625" customWidth="1"/>
    <col min="9219" max="9219" width="16.140625" customWidth="1"/>
    <col min="9475" max="9475" width="16.140625" customWidth="1"/>
    <col min="9731" max="9731" width="16.140625" customWidth="1"/>
    <col min="9987" max="9987" width="16.140625" customWidth="1"/>
    <col min="10243" max="10243" width="16.140625" customWidth="1"/>
    <col min="10499" max="10499" width="16.140625" customWidth="1"/>
    <col min="10755" max="10755" width="16.140625" customWidth="1"/>
    <col min="11011" max="11011" width="16.140625" customWidth="1"/>
    <col min="11267" max="11267" width="16.140625" customWidth="1"/>
    <col min="11523" max="11523" width="16.140625" customWidth="1"/>
    <col min="11779" max="11779" width="16.140625" customWidth="1"/>
    <col min="12035" max="12035" width="16.140625" customWidth="1"/>
    <col min="12291" max="12291" width="16.140625" customWidth="1"/>
    <col min="12547" max="12547" width="16.140625" customWidth="1"/>
    <col min="12803" max="12803" width="16.140625" customWidth="1"/>
    <col min="13059" max="13059" width="16.140625" customWidth="1"/>
    <col min="13315" max="13315" width="16.140625" customWidth="1"/>
    <col min="13571" max="13571" width="16.140625" customWidth="1"/>
    <col min="13827" max="13827" width="16.140625" customWidth="1"/>
    <col min="14083" max="14083" width="16.140625" customWidth="1"/>
    <col min="14339" max="14339" width="16.140625" customWidth="1"/>
    <col min="14595" max="14595" width="16.140625" customWidth="1"/>
    <col min="14851" max="14851" width="16.140625" customWidth="1"/>
    <col min="15107" max="15107" width="16.140625" customWidth="1"/>
    <col min="15363" max="15363" width="16.140625" customWidth="1"/>
    <col min="15619" max="15619" width="16.140625" customWidth="1"/>
    <col min="15875" max="15875" width="16.140625" customWidth="1"/>
    <col min="16131" max="16131" width="16.140625" customWidth="1"/>
  </cols>
  <sheetData>
    <row r="4" spans="2:3" ht="13.5" thickBot="1" x14ac:dyDescent="0.25"/>
    <row r="5" spans="2:3" ht="42" customHeight="1" thickBot="1" x14ac:dyDescent="0.3">
      <c r="B5" s="111" t="s">
        <v>50</v>
      </c>
      <c r="C5" s="112"/>
    </row>
    <row r="6" spans="2:3" ht="60" x14ac:dyDescent="0.2">
      <c r="B6" s="59" t="s">
        <v>30</v>
      </c>
      <c r="C6" s="60" t="s">
        <v>31</v>
      </c>
    </row>
    <row r="7" spans="2:3" x14ac:dyDescent="0.2">
      <c r="B7" s="61" t="s">
        <v>32</v>
      </c>
      <c r="C7" s="62">
        <v>1107</v>
      </c>
    </row>
    <row r="8" spans="2:3" x14ac:dyDescent="0.2">
      <c r="B8" s="61" t="s">
        <v>33</v>
      </c>
      <c r="C8" s="62">
        <v>2584</v>
      </c>
    </row>
    <row r="9" spans="2:3" x14ac:dyDescent="0.2">
      <c r="B9" s="61" t="s">
        <v>34</v>
      </c>
      <c r="C9" s="62">
        <v>2985</v>
      </c>
    </row>
    <row r="10" spans="2:3" x14ac:dyDescent="0.2">
      <c r="B10" s="61" t="s">
        <v>35</v>
      </c>
      <c r="C10" s="62">
        <v>2636</v>
      </c>
    </row>
    <row r="11" spans="2:3" x14ac:dyDescent="0.2">
      <c r="B11" s="61" t="s">
        <v>36</v>
      </c>
      <c r="C11" s="62">
        <v>2787</v>
      </c>
    </row>
    <row r="12" spans="2:3" x14ac:dyDescent="0.2">
      <c r="B12" s="61" t="s">
        <v>37</v>
      </c>
      <c r="C12" s="62">
        <v>2733</v>
      </c>
    </row>
    <row r="13" spans="2:3" x14ac:dyDescent="0.2">
      <c r="B13" s="61" t="s">
        <v>38</v>
      </c>
      <c r="C13" s="63">
        <v>3208</v>
      </c>
    </row>
    <row r="14" spans="2:3" x14ac:dyDescent="0.2">
      <c r="B14" s="61" t="s">
        <v>39</v>
      </c>
      <c r="C14" s="62">
        <v>3471</v>
      </c>
    </row>
    <row r="15" spans="2:3" x14ac:dyDescent="0.2">
      <c r="B15" s="61" t="s">
        <v>40</v>
      </c>
      <c r="C15" s="62"/>
    </row>
    <row r="16" spans="2:3" x14ac:dyDescent="0.2">
      <c r="B16" s="61" t="s">
        <v>41</v>
      </c>
      <c r="C16" s="62"/>
    </row>
    <row r="17" spans="2:3" x14ac:dyDescent="0.2">
      <c r="B17" s="61" t="s">
        <v>42</v>
      </c>
      <c r="C17" s="62"/>
    </row>
    <row r="18" spans="2:3" x14ac:dyDescent="0.2">
      <c r="B18" s="61" t="s">
        <v>43</v>
      </c>
      <c r="C18" s="62"/>
    </row>
    <row r="19" spans="2:3" ht="13.5" thickBot="1" x14ac:dyDescent="0.25">
      <c r="B19" s="64" t="s">
        <v>16</v>
      </c>
      <c r="C19" s="65">
        <f>SUM(C7:C18)</f>
        <v>21511</v>
      </c>
    </row>
    <row r="20" spans="2:3" ht="13.5" thickBot="1" x14ac:dyDescent="0.25">
      <c r="B20" s="66" t="s">
        <v>44</v>
      </c>
      <c r="C20" s="67">
        <f>AVERAGE(C7:C18)</f>
        <v>2688.875</v>
      </c>
    </row>
    <row r="23" spans="2:3" ht="53.25" customHeight="1" thickBot="1" x14ac:dyDescent="0.25"/>
    <row r="24" spans="2:3" ht="15" x14ac:dyDescent="0.25">
      <c r="B24" s="113" t="s">
        <v>45</v>
      </c>
      <c r="C24" s="114"/>
    </row>
    <row r="25" spans="2:3" ht="45" x14ac:dyDescent="0.25">
      <c r="B25" s="68" t="s">
        <v>30</v>
      </c>
      <c r="C25" s="69" t="s">
        <v>46</v>
      </c>
    </row>
    <row r="26" spans="2:3" x14ac:dyDescent="0.2">
      <c r="B26" s="61" t="s">
        <v>32</v>
      </c>
      <c r="C26" s="70">
        <v>4413</v>
      </c>
    </row>
    <row r="27" spans="2:3" x14ac:dyDescent="0.2">
      <c r="B27" s="61" t="s">
        <v>33</v>
      </c>
      <c r="C27" s="70">
        <v>1897</v>
      </c>
    </row>
    <row r="28" spans="2:3" x14ac:dyDescent="0.2">
      <c r="B28" s="61" t="s">
        <v>34</v>
      </c>
      <c r="C28" s="70">
        <v>2738</v>
      </c>
    </row>
    <row r="29" spans="2:3" x14ac:dyDescent="0.2">
      <c r="B29" s="61" t="s">
        <v>35</v>
      </c>
      <c r="C29" s="70">
        <v>3219</v>
      </c>
    </row>
    <row r="30" spans="2:3" x14ac:dyDescent="0.2">
      <c r="B30" s="61" t="s">
        <v>36</v>
      </c>
      <c r="C30" s="70">
        <v>3645</v>
      </c>
    </row>
    <row r="31" spans="2:3" x14ac:dyDescent="0.2">
      <c r="B31" s="61" t="s">
        <v>37</v>
      </c>
      <c r="C31" s="70">
        <v>3580</v>
      </c>
    </row>
    <row r="32" spans="2:3" x14ac:dyDescent="0.2">
      <c r="B32" s="61" t="s">
        <v>38</v>
      </c>
      <c r="C32" s="70">
        <v>4841</v>
      </c>
    </row>
    <row r="33" spans="2:3" x14ac:dyDescent="0.2">
      <c r="B33" s="61" t="s">
        <v>39</v>
      </c>
      <c r="C33" s="70">
        <v>5150</v>
      </c>
    </row>
    <row r="34" spans="2:3" x14ac:dyDescent="0.2">
      <c r="B34" s="61" t="s">
        <v>40</v>
      </c>
      <c r="C34" s="70"/>
    </row>
    <row r="35" spans="2:3" x14ac:dyDescent="0.2">
      <c r="B35" s="61" t="s">
        <v>41</v>
      </c>
      <c r="C35" s="70"/>
    </row>
    <row r="36" spans="2:3" x14ac:dyDescent="0.2">
      <c r="B36" s="61" t="s">
        <v>42</v>
      </c>
      <c r="C36" s="70"/>
    </row>
    <row r="37" spans="2:3" ht="13.5" thickBot="1" x14ac:dyDescent="0.25">
      <c r="B37" s="71" t="s">
        <v>43</v>
      </c>
      <c r="C37" s="65"/>
    </row>
    <row r="38" spans="2:3" ht="13.5" thickBot="1" x14ac:dyDescent="0.25">
      <c r="B38" s="72" t="s">
        <v>16</v>
      </c>
      <c r="C38" s="73">
        <f>SUM(C26:C37)</f>
        <v>29483</v>
      </c>
    </row>
    <row r="39" spans="2:3" ht="13.5" thickBot="1" x14ac:dyDescent="0.25">
      <c r="B39" s="66" t="s">
        <v>44</v>
      </c>
      <c r="C39" s="67">
        <f>AVERAGE(C26:C31)</f>
        <v>3248.6666666666665</v>
      </c>
    </row>
  </sheetData>
  <mergeCells count="2">
    <mergeCell ref="B5:C5"/>
    <mergeCell ref="B24:C2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TABLA</vt:lpstr>
      <vt:lpstr>VISITANTES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Stella Gómez Nossa</dc:creator>
  <cp:lastModifiedBy>Luz Stella Gómez Nossa</cp:lastModifiedBy>
  <dcterms:created xsi:type="dcterms:W3CDTF">2018-11-01T13:23:40Z</dcterms:created>
  <dcterms:modified xsi:type="dcterms:W3CDTF">2019-09-04T17:54:36Z</dcterms:modified>
</cp:coreProperties>
</file>