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A60703AE-2623-41ED-9E1B-082B86E21667}" xr6:coauthVersionLast="47" xr6:coauthVersionMax="47" xr10:uidLastSave="{00000000-0000-0000-0000-000000000000}"/>
  <bookViews>
    <workbookView xWindow="-108" yWindow="-108" windowWidth="23256" windowHeight="12576" xr2:uid="{00000000-000D-0000-FFFF-FFFF00000000}"/>
  </bookViews>
  <sheets>
    <sheet name="PM01. Gestionar formac y capac" sheetId="1" r:id="rId1"/>
  </sheets>
  <externalReferences>
    <externalReference r:id="rId2"/>
    <externalReference r:id="rId3"/>
  </externalReferences>
  <definedNames>
    <definedName name="ACEPTABLE">#REF!</definedName>
    <definedName name="AGENTE">#REF!</definedName>
    <definedName name="Asumir_Riesgo">#REF!</definedName>
    <definedName name="CLASES">#REF!</definedName>
    <definedName name="CONTROL">#REF!</definedName>
    <definedName name="DIRECCIONES1">#REF!</definedName>
    <definedName name="direcciones2">#REF!</definedName>
    <definedName name="Evaluación_Integral">'[1]RIESGOS DE CORRUPCIÓN'!#REF!</definedName>
    <definedName name="FACTOR">#REF!</definedName>
    <definedName name="FUENTE">#REF!</definedName>
    <definedName name="GERENCIA">#REF!</definedName>
    <definedName name="GERENCIA1">#REF!</definedName>
    <definedName name="GERENCIAS">#REF!</definedName>
    <definedName name="NCONTROL">#REF!</definedName>
    <definedName name="NIVEL0">#REF!</definedName>
    <definedName name="Nivel1">#REF!</definedName>
    <definedName name="nivel2">#REF!</definedName>
    <definedName name="Nivel3">#REF!</definedName>
    <definedName name="Nivel4">#REF!</definedName>
    <definedName name="nIVEL5">#REF!</definedName>
    <definedName name="Nivel6">#REF!</definedName>
    <definedName name="NOMBRE">#REF!</definedName>
    <definedName name="NUMERO">#REF!</definedName>
    <definedName name="PESO">#REF!</definedName>
    <definedName name="Peso2">#REF!</definedName>
    <definedName name="PESOS">#REF!</definedName>
    <definedName name="PROCESO">#REF!</definedName>
    <definedName name="rS">#REF!</definedName>
    <definedName name="tratamiento">#REF!</definedName>
    <definedName name="Valor1">#REF!</definedName>
    <definedName name="valo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SmUmQbZDfrUc7n9JEUY6bWv8Wm9tT3ULGl/RviCozk="/>
    </ext>
  </extLst>
</workbook>
</file>

<file path=xl/calcChain.xml><?xml version="1.0" encoding="utf-8"?>
<calcChain xmlns="http://schemas.openxmlformats.org/spreadsheetml/2006/main">
  <c r="M20" i="1" l="1"/>
  <c r="M19" i="1"/>
  <c r="M18" i="1"/>
  <c r="M17" i="1"/>
  <c r="M16" i="1"/>
  <c r="M15" i="1"/>
  <c r="M14" i="1"/>
  <c r="N14" i="1" s="1"/>
  <c r="N17" i="1" s="1"/>
  <c r="P17" i="1" s="1"/>
  <c r="H14" i="1"/>
  <c r="I14" i="1" s="1"/>
  <c r="Q17" i="1" l="1"/>
  <c r="R14" i="1" s="1"/>
  <c r="S14" i="1" s="1"/>
  <c r="T14" i="1" s="1"/>
  <c r="P14" i="1"/>
</calcChain>
</file>

<file path=xl/sharedStrings.xml><?xml version="1.0" encoding="utf-8"?>
<sst xmlns="http://schemas.openxmlformats.org/spreadsheetml/2006/main" count="92" uniqueCount="90">
  <si>
    <t>MAPA DE RIESGOS</t>
  </si>
  <si>
    <t xml:space="preserve">Código: </t>
  </si>
  <si>
    <t>PE01-FO-002</t>
  </si>
  <si>
    <t>Versión:</t>
  </si>
  <si>
    <t>Fecha:</t>
  </si>
  <si>
    <t>PROCESO</t>
  </si>
  <si>
    <t xml:space="preserve">GESTIONAR LA FORMACIÒN Y CAPACITACIÒN PARA EL TRABAJO </t>
  </si>
  <si>
    <t>OBJETIVO DEL PROCESO</t>
  </si>
  <si>
    <t>Fortalecer las competencias laborales generales y específicas de las personas que ejercen actividades de la economía informal, que les facilite su inserción en el sistema productivo de la ciudad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</si>
  <si>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</si>
  <si>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</si>
  <si>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</si>
  <si>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</si>
  <si>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</si>
  <si>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Entradas: Identificación de Necesidad de capacitación.
Actividades: Elaboración del Documento Técnico Diagnostico de necesidades de formación. Implementar los programas y/o procesos de formación y capacitación y realizar seguimiento y medición al proceso.
Salidas: Personas formadas y/o capacitadas.</t>
  </si>
  <si>
    <t>x</t>
  </si>
  <si>
    <t>INICIO</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</si>
  <si>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</si>
  <si>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</si>
  <si>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</si>
  <si>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</si>
  <si>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</si>
  <si>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</si>
  <si>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</si>
  <si>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</si>
  <si>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</si>
  <si>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</si>
  <si>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</si>
  <si>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</si>
  <si>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</si>
  <si>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</si>
  <si>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</si>
  <si>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</si>
  <si>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</si>
  <si>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</si>
  <si>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</si>
  <si>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</si>
  <si>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</si>
  <si>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</si>
  <si>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</si>
  <si>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</si>
  <si>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</si>
  <si>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</si>
  <si>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</si>
  <si>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</si>
  <si>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</si>
  <si>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</si>
  <si>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</si>
  <si>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</si>
  <si>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</si>
  <si>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
Manipulación indebida del seguimiento y el consolidado de asistencias de las rutas de formación integral</t>
  </si>
  <si>
    <t xml:space="preserve">Ausencia de un documento que describa el seguimiento a realizar en las rutas de formación integral </t>
  </si>
  <si>
    <t xml:space="preserve">Posibilidad de afectación económica por recibir o solicitar cualquier Dádiva o beneficio a nombre propio o de terceros con el fin de expedir certificaciones de cursos de formación a usuarios que no cumplan los requisitos previamente establecidos por el ente formador y el Instituto </t>
  </si>
  <si>
    <t>1. Pérdida de imagen y credibilidad institucional.
2. Hallazgos de los Entes de Control y sus respectivas investigaciones</t>
  </si>
  <si>
    <t>MUY BAJA</t>
  </si>
  <si>
    <t>MAYOR</t>
  </si>
  <si>
    <r>
      <rPr>
        <sz val="16"/>
        <color theme="1"/>
        <rFont val="Arial"/>
      </rPr>
      <t xml:space="preserve">
1.Creación y actualización de la documentación relacionada con el seguimiento a las rutas de formación integral
</t>
    </r>
    <r>
      <rPr>
        <b/>
        <sz val="16"/>
        <color theme="1"/>
        <rFont val="Arial"/>
      </rPr>
      <t>Responsable:</t>
    </r>
    <r>
      <rPr>
        <sz val="16"/>
        <color theme="1"/>
        <rFont val="Arial"/>
      </rPr>
      <t xml:space="preserve"> Los profesionales designados por la (el) Subdirector(a) de Formación y Empleabilidad</t>
    </r>
    <r>
      <rPr>
        <b/>
        <sz val="16"/>
        <color theme="1"/>
        <rFont val="Arial"/>
      </rPr>
      <t xml:space="preserve">
periodicidad: </t>
    </r>
    <r>
      <rPr>
        <sz val="16"/>
        <color theme="1"/>
        <rFont val="Arial"/>
      </rPr>
      <t>Cuatrimestral</t>
    </r>
    <r>
      <rPr>
        <b/>
        <sz val="16"/>
        <color theme="1"/>
        <rFont val="Arial"/>
      </rPr>
      <t xml:space="preserve">
propósito: </t>
    </r>
    <r>
      <rPr>
        <sz val="16"/>
        <color theme="1"/>
        <rFont val="Arial"/>
      </rPr>
      <t xml:space="preserve">Establecer los lineamientos del correcto seguimiento a las rutas de formación integral, con el fin de evitar hechos de corrupción </t>
    </r>
    <r>
      <rPr>
        <b/>
        <sz val="16"/>
        <color theme="1"/>
        <rFont val="Arial"/>
      </rPr>
      <t xml:space="preserve">
evidencias: </t>
    </r>
    <r>
      <rPr>
        <sz val="16"/>
        <color theme="1"/>
        <rFont val="Arial"/>
      </rPr>
      <t>Documentos creados y actualizados</t>
    </r>
    <r>
      <rPr>
        <b/>
        <sz val="16"/>
        <color theme="1"/>
        <rFont val="Arial"/>
      </rPr>
      <t xml:space="preserve">
Observaciones o desviaciones: </t>
    </r>
    <r>
      <rPr>
        <sz val="16"/>
        <color theme="1"/>
        <rFont val="Arial"/>
      </rPr>
      <t xml:space="preserve">Verificación aleatoria a las rutas de formación integral
2. Socialización de la documentación creada y actualizada relacionada con el seguimiento a las rutas de formación integral
</t>
    </r>
    <r>
      <rPr>
        <b/>
        <sz val="16"/>
        <color theme="1"/>
        <rFont val="Arial"/>
      </rPr>
      <t>Responsable</t>
    </r>
    <r>
      <rPr>
        <sz val="16"/>
        <color theme="1"/>
        <rFont val="Arial"/>
      </rPr>
      <t xml:space="preserve">: Los profesionales designados por la (el) Subdirector(a) de Formación y Empleabilidad
</t>
    </r>
    <r>
      <rPr>
        <b/>
        <sz val="16"/>
        <color theme="1"/>
        <rFont val="Arial"/>
      </rPr>
      <t xml:space="preserve">periodicidad: </t>
    </r>
    <r>
      <rPr>
        <sz val="16"/>
        <color theme="1"/>
        <rFont val="Arial"/>
      </rPr>
      <t>Cuatrimestral
propósito: Socializar los lineamientos del correcto seguimiento a las rutas de formación integral, con el fin de evitar hechos de corrupción 
evidencias: Lista de asistencia
Observaciones o desviaciones: Verificación aleatoria a las rutas de formación integral</t>
    </r>
  </si>
  <si>
    <t>¿Existe un responsable asignado a la ejecución del control?</t>
  </si>
  <si>
    <t>ASIGNADO</t>
  </si>
  <si>
    <t>FUERTE (Siempre se Ejecuta)</t>
  </si>
  <si>
    <t>DIRECTAMENTE</t>
  </si>
  <si>
    <t>Reportar al subdirector de la situación presentada, mediante correo electrónico</t>
  </si>
  <si>
    <t>En cumplimiento del primer control, se realizó la creación y actualización de documentación relacionada con el seguimiento de las rutas de formación integral, mediante la elaboración y socialización del diagnóstico de necesidades de formación para la vigencia 2026, el cual permitió identificar intereses, barreras y necesidades de la población beneficiaria frente a la oferta institucional. Asimismo, se implementaron encuestas de satisfacción dirigidas a participantes de los procesos formativos, con el propósito de fortalecer los mecanismos de seguimiento, evaluación y mejora continua de la oferta de cursos de la Subdirección de Formación y Empleabilidad.
En cumplimiento del segundo control, se desarrollaron espacios de socialización de la documentación elaborada y actualizada, relacionados con el diagnóstico de necesidades de formación y los instrumentos de evaluación de satisfacción, dirigidos a los equipos responsables del seguimiento de las rutas de formación integral.
Las evidencias presentadas son:
- Documento diagnóstico de necesidades de formación para la vigencia 2026.
- Instrumentos de encuestas de satisfacción aplicados en formación y orientación para el empleo.
- Registros documentales de socialización.
Se identificó como observación pendiente la consolidación de las listas de asistencia correspondientes a las socializaciones realizadas en el marco de las rutas de formación integral, las cuales se encuentran en proceso de recopilación y organización documental.</t>
  </si>
  <si>
    <t>Durante el periodo evaluado no se evidenció la materialización del riesgo asociado a hechos de corrupción en el seguimiento de las rutas de formación integral.
No obstante, se identificó como situación de mejora la falta de consolidación de algunas listas de asistencia derivadas de las jornadas de socialización de los lineamientos y documentos relacionados con las rutas de formación integral.
Frente a esta situación, la Subdirección de Formación y Empleabilidad adelantó las siguientes acciones:
- Solicitud y recopilación de los soportes documentales pendientes a los profesionales responsables.
- Organización y fortalecimiento del archivo de evidencias relacionadas con las socializaciones realizadas.
- Seguimiento a la consolidación de evidencias para garantizar el cumplimiento integral de los controles establecidos en la matriz de riesgos.
Estas acciones buscan fortalecer los mecanismos de seguimiento, control documental y transparencia en la ejecución de las rutas de formación integral.</t>
  </si>
  <si>
    <t>1. Se evidenció cumplimiento parcial de los controles establecidos, debido a la creación y socialización de documentación relacionada con el diagnóstico de necesidades de formación y la aplicación de encuestas de satisfacción; sin embargo, se encuentra pendiente la consolidación total de algunas listas de asistencia como soporte de las jornadas de socialización realizadas.
2. Se identificó la necesidad de fortalecer los mecanismos de organización, almacenamiento y trazabilidad documental de las evidencias asociadas al seguimiento de las rutas de formación integral, con el fin de garantizar un control más eficiente y oportuno.
3. Se recomienda continuar fortaleciendo los espacios de socialización y seguimiento con los profesionales responsables de las rutas de formación integral, asegurando el cumplimiento oportuno de los lineamientos, soportes documentales y controles definidos en la matriz de riesgos de la Subdirección de Formación y Empleabilidad.</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</si>
  <si>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</si>
  <si>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</si>
  <si>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</si>
  <si>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</si>
  <si>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</si>
  <si>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</si>
  <si>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</si>
  <si>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</si>
  <si>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</si>
  <si>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</si>
  <si>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</si>
  <si>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</si>
  <si>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</si>
  <si>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</si>
  <si>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</si>
  <si>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</si>
  <si>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 xml:space="preserve">
Ofrecimiento de Dádivas por terceros con el fin de uso del centro de Innovación Gastronómico, sin el pleno cumplimiento de los requisitos.</t>
  </si>
  <si>
    <t xml:space="preserve">Falta de formalización y claridad en los términos del préstamo del Centro de Innovación Gastronómico.
Ausencia de documentación que describa el uso, manejo adecuado y seguro del Centro de Innovación Gastronómica 
</t>
  </si>
  <si>
    <t>Posibilidad de afectación económica y/o daño reputacional por recibir o solicitar cualquier Dádiva o beneficio a nombre propio o de terceros con el fin de hacer uso del Centro de Innovación Gastronómico para propósitos diferentes al objetivo institucional, dada la ausencia de documentación que describa claramente los requisitos para su préstamo y manejo adecuado.</t>
  </si>
  <si>
    <t xml:space="preserve">1. Sanciones legales y administrativas por incumplimiento de normas de control, ética o uso de bienes públicos/institucionales.
2. Daño reputacional a la institución y pérdida de confianza de la ciudadanía y partes interesadas.
</t>
  </si>
  <si>
    <t xml:space="preserve">Responsable: El/la Subdirector/a de Formación y Empleabilidad y los profesionales designado(a)s por la (el) Subdirector(a)
Acción: Seguimiento al cumplimiento de los lineamientos establecidos y el aprovechamiento óptimo del Centro de Innovación Gastronómico.
Documentación: Normatividad vigente relacionada y la documentación interna debidamente creada y actualizada
Frecuencia: Cuatrimestral
Evidencia: Verificación de requisitos para el préstamo del Centro de Innovación Gastronómico, mediante la documentación creada para este fin.
Ejecución: Mediente mesas de trabajo internas de seguimiento al cumplimiento de los requisitos establecidos para el uso del Centro de Innovación Gastronómico
</t>
  </si>
  <si>
    <t>En el marco de los controles establecidos, se realizó la creación y actualización de formatos y documentos orientados a regular el préstamo, uso y manejo adecuado del Centro de Innovación Gastronómico. Dentro de los documentos elaborados se encuentran:
Formato de solicitud de préstamo del CIG.
- Lineamientos de higiene y manipulación.
- Protocolos de lavado de manos.
- Formatos para gestión de residuos.
- Procedimientos para control de plagas.
- Documentos orientados al adecuado uso de los espacios y equipos institucionales.
Estas acciones permitieron fortalecer los lineamientos operativos, mejorar la trazabilidad de los procesos y establecer criterios más claros para el acceso y utilización del CIG, en concordancia con los objetivos institucionales y las medidas de prevención de riesgos.
Como evidencia se cuenta con:
Documentos y formatos creados y actualizados.
Registros de revisión y ajustes documentales.
Se identificó como actividad pendiente la gestión interna para actualizar los documentos que aún continúan a nombre de la SESEC y realizar el cambio correspondiente a la Subdirección de Formación y Empleabilidad. Asimismo, se encuentra en proceso la finalización del cargue, validación y legalización documental en la plataforma Suite Visión.</t>
  </si>
  <si>
    <t>Durante el periodo evaluado no se evidenció la materialización del riesgo relacionado con la recepción o solicitud de dádivas o beneficios indebidos para el uso del Centro de Innovación Gastronómico.
No obstante, se identificó la necesidad de fortalecer los mecanismos documentales y administrativos relacionados con el préstamo y control de uso del CIG, razón por la cual se adelantaron las siguientes acciones preventivas y de mejora:
- Elaboración y actualización de formatos y protocolos relacionados con el uso adecuado del CIG.
- Definición de lineamientos en materia de higiene, manipulación, control de residuos y préstamo de espacios.
- Revisión interna de la documentación existente para unificar criterios institucionales.
- Inicio del proceso de actualización de documentos que aún se encuentran asociados a la SESEC.
- Avance en el cargue y proceso de legalización documental en Suite Visión para fortalecer la trazabilidad y control institucional.
Estas acciones buscan fortalecer la transparencia, el control documental y el adecuado uso de los espacios institucionales del Centro de Innovación Gastronómico.</t>
  </si>
  <si>
    <t>- Se evidenció avance en la creación y actualización de documentación orientada al fortalecimiento de los controles para el uso adecuado del Centro de Innovación Gastronómico, especialmente en temas relacionados con préstamo de espacios, higiene, control de plagas y gestión de residuos.
- Se identificó la necesidad de culminar el proceso de actualización institucional de algunos documentos que aún continúan registrados a nombre de la SESEC, con el fin de garantizar coherencia administrativa y trazabilidad documental bajo la Subdirección de Formación y Empleabilidad.
- Se recomienda finalizar el proceso de cargue, validación y legalización de la documentación en Suite Visión, fortaleciendo así los mecanismos de control, consulta y seguimiento institucional relacionados con el funcionamiento y préstamo del Centro de Innovación Gastronómico.</t>
  </si>
  <si>
    <t>Se evidencian los soportes relacionados con la actividad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</si>
</sst>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4"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u/>
      <sz val="11"/>
      <color theme="1"/>
      <name val="Calibri"/>
    </font>
    <font>
      <b/>
      <sz val="10"/>
      <color theme="1"/>
      <name val="Times New Roman"/>
    </font>
    <font>
      <sz val="16"/>
      <color theme="1"/>
      <name val="Arial"/>
    </font>
    <font>
      <b/>
      <sz val="11"/>
      <color theme="1"/>
      <name val="Arial"/>
    </font>
    <font>
      <sz val="14"/>
      <color theme="1"/>
      <name val="Arial"/>
    </font>
    <font>
      <sz val="12"/>
      <color theme="1"/>
      <name val="Times New Roman"/>
    </font>
    <font>
      <sz val="12"/>
      <color rgb="FF000000"/>
      <name val="Times New Roman"/>
    </font>
    <font>
      <sz val="16"/>
      <color rgb="FF000000"/>
      <name val="Times New Roman"/>
    </font>
    <font>
      <b/>
      <sz val="14"/>
      <color theme="1"/>
      <name val="Arial"/>
    </font>
    <font>
      <sz val="18"/>
      <color theme="1"/>
      <name val="Arial"/>
    </font>
    <font>
      <sz val="20"/>
      <color theme="1"/>
      <name val="Arial"/>
    </font>
    <font>
      <sz val="14"/>
      <color theme="1"/>
      <name val="Times New Roman"/>
    </font>
    <font>
      <b/>
      <vertAlign val="superscript"/>
      <sz val="10"/>
      <color theme="1"/>
      <name val="Arial"/>
    </font>
  </fonts>
  <fills count="1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bgColor theme="4"/>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7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hair">
        <color rgb="FF000000"/>
      </top>
      <bottom/>
      <diagonal/>
    </border>
    <border>
      <left style="hair">
        <color rgb="FF000000"/>
      </left>
      <right style="hair">
        <color rgb="FF000000"/>
      </right>
      <top style="hair">
        <color rgb="FF000000"/>
      </top>
      <bottom/>
      <diagonal/>
    </border>
  </borders>
  <cellStyleXfs count="1">
    <xf numFmtId="0" fontId="0" fillId="0" borderId="0"/>
  </cellStyleXfs>
  <cellXfs count="13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30" xfId="0" applyFont="1" applyFill="1" applyBorder="1" applyAlignment="1">
      <alignment horizontal="center" vertical="center"/>
    </xf>
    <xf numFmtId="0" fontId="12" fillId="2" borderId="30" xfId="0" applyFont="1" applyFill="1" applyBorder="1" applyAlignment="1">
      <alignment horizontal="center" vertical="center"/>
    </xf>
    <xf numFmtId="164" fontId="12" fillId="2" borderId="30" xfId="0" applyNumberFormat="1" applyFont="1" applyFill="1" applyBorder="1" applyAlignment="1">
      <alignment horizontal="center" vertical="center"/>
    </xf>
    <xf numFmtId="0" fontId="12" fillId="2" borderId="32" xfId="0" applyFont="1" applyFill="1" applyBorder="1" applyAlignment="1">
      <alignment horizontal="center" vertical="center"/>
    </xf>
    <xf numFmtId="164" fontId="12" fillId="2" borderId="32" xfId="0" applyNumberFormat="1" applyFont="1" applyFill="1" applyBorder="1" applyAlignment="1">
      <alignment horizontal="center" vertical="center"/>
    </xf>
    <xf numFmtId="0" fontId="12" fillId="2" borderId="33" xfId="0" applyFont="1" applyFill="1" applyBorder="1" applyAlignment="1">
      <alignment horizontal="center" vertical="center"/>
    </xf>
    <xf numFmtId="0" fontId="12" fillId="0" borderId="0" xfId="0" applyFont="1" applyAlignment="1">
      <alignment horizontal="center"/>
    </xf>
    <xf numFmtId="0" fontId="7" fillId="0" borderId="41" xfId="0" applyFont="1" applyBorder="1" applyAlignment="1">
      <alignment horizontal="center"/>
    </xf>
    <xf numFmtId="0" fontId="12" fillId="0" borderId="0" xfId="0" applyFont="1"/>
    <xf numFmtId="0" fontId="7" fillId="3" borderId="47" xfId="0" applyFont="1" applyFill="1" applyBorder="1" applyAlignment="1">
      <alignment horizontal="center" vertical="center" wrapText="1"/>
    </xf>
    <xf numFmtId="0" fontId="12" fillId="0" borderId="0" xfId="0" applyFont="1" applyAlignment="1">
      <alignment horizontal="center" vertical="center" wrapText="1"/>
    </xf>
    <xf numFmtId="0" fontId="7" fillId="3" borderId="50" xfId="0" applyFont="1" applyFill="1" applyBorder="1" applyAlignment="1">
      <alignment horizontal="center" vertical="center" wrapText="1"/>
    </xf>
    <xf numFmtId="0" fontId="7" fillId="3" borderId="50" xfId="0" applyFont="1" applyFill="1" applyBorder="1" applyAlignment="1">
      <alignment horizontal="center" vertical="center"/>
    </xf>
    <xf numFmtId="0" fontId="4" fillId="3" borderId="5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6" borderId="55"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6" fillId="0" borderId="60" xfId="0" applyFont="1" applyBorder="1" applyAlignment="1">
      <alignment horizontal="left" vertical="top" wrapText="1"/>
    </xf>
    <xf numFmtId="0" fontId="7" fillId="0" borderId="61" xfId="0" applyFont="1" applyBorder="1" applyAlignment="1">
      <alignment horizontal="center" vertical="center" wrapText="1"/>
    </xf>
    <xf numFmtId="1" fontId="6" fillId="0" borderId="61" xfId="0" applyNumberFormat="1" applyFont="1" applyBorder="1" applyAlignment="1">
      <alignment horizontal="center" vertical="center"/>
    </xf>
    <xf numFmtId="0" fontId="8" fillId="0" borderId="0" xfId="0" applyFont="1" applyAlignment="1">
      <alignment horizontal="center"/>
    </xf>
    <xf numFmtId="0" fontId="6" fillId="0" borderId="64" xfId="0" applyFont="1" applyBorder="1" applyAlignment="1">
      <alignment horizontal="left" vertical="top" wrapText="1"/>
    </xf>
    <xf numFmtId="0" fontId="7" fillId="0" borderId="65" xfId="0" applyFont="1" applyBorder="1" applyAlignment="1">
      <alignment horizontal="center" vertical="center" wrapText="1"/>
    </xf>
    <xf numFmtId="1" fontId="6" fillId="0" borderId="65" xfId="0" applyNumberFormat="1" applyFont="1" applyBorder="1" applyAlignment="1">
      <alignment horizontal="center" vertical="center"/>
    </xf>
    <xf numFmtId="0" fontId="6" fillId="0" borderId="0" xfId="0" applyFont="1" applyAlignment="1">
      <alignment vertical="top" wrapText="1"/>
    </xf>
    <xf numFmtId="0" fontId="6" fillId="8" borderId="25" xfId="0" applyFont="1" applyFill="1" applyBorder="1" applyAlignment="1">
      <alignment horizontal="center" vertical="center" wrapText="1"/>
    </xf>
    <xf numFmtId="0" fontId="12" fillId="0" borderId="0" xfId="0" applyFont="1" applyAlignment="1">
      <alignment horizontal="left" vertical="center" wrapText="1"/>
    </xf>
    <xf numFmtId="0" fontId="6" fillId="0" borderId="72" xfId="0" applyFont="1" applyBorder="1" applyAlignment="1">
      <alignment horizontal="left" vertical="top" wrapText="1"/>
    </xf>
    <xf numFmtId="0" fontId="7" fillId="0" borderId="73" xfId="0" applyFont="1" applyBorder="1" applyAlignment="1">
      <alignment horizontal="center" vertical="center" wrapText="1"/>
    </xf>
    <xf numFmtId="1" fontId="6" fillId="0" borderId="73" xfId="0" applyNumberFormat="1" applyFont="1" applyBorder="1" applyAlignment="1">
      <alignment horizontal="center" vertical="center"/>
    </xf>
    <xf numFmtId="0" fontId="21" fillId="0" borderId="15" xfId="0" applyFont="1" applyBorder="1" applyAlignment="1">
      <alignment horizontal="center" vertical="center"/>
    </xf>
    <xf numFmtId="0" fontId="13" fillId="0" borderId="50" xfId="0" applyFont="1" applyBorder="1" applyAlignment="1">
      <alignment vertical="center" wrapText="1"/>
    </xf>
    <xf numFmtId="0" fontId="1" fillId="0" borderId="50" xfId="0" applyFont="1" applyBorder="1" applyAlignment="1">
      <alignment horizontal="center" vertical="center"/>
    </xf>
    <xf numFmtId="0" fontId="1" fillId="0" borderId="50" xfId="0" applyFont="1" applyBorder="1"/>
    <xf numFmtId="0" fontId="5" fillId="0" borderId="50" xfId="0" applyFont="1" applyBorder="1"/>
    <xf numFmtId="165" fontId="22" fillId="0" borderId="50" xfId="0" applyNumberFormat="1" applyFont="1" applyBorder="1" applyAlignment="1">
      <alignment horizontal="center" vertical="center"/>
    </xf>
    <xf numFmtId="0" fontId="16" fillId="0" borderId="50" xfId="0" applyFont="1" applyBorder="1" applyAlignment="1">
      <alignment vertical="center" wrapText="1"/>
    </xf>
    <xf numFmtId="0" fontId="5" fillId="0" borderId="50" xfId="0" applyFont="1" applyBorder="1" applyAlignment="1">
      <alignment vertical="top" wrapText="1"/>
    </xf>
    <xf numFmtId="0" fontId="5" fillId="0" borderId="51" xfId="0" applyFont="1" applyBorder="1"/>
    <xf numFmtId="0" fontId="1" fillId="0" borderId="0" xfId="0" applyFont="1" applyAlignment="1">
      <alignment wrapText="1"/>
    </xf>
    <xf numFmtId="0" fontId="2" fillId="7" borderId="45" xfId="0" applyFont="1" applyFill="1" applyBorder="1" applyAlignment="1">
      <alignment horizontal="center" vertical="center"/>
    </xf>
    <xf numFmtId="0" fontId="3" fillId="0" borderId="59" xfId="0" applyFont="1" applyBorder="1"/>
    <xf numFmtId="0" fontId="3" fillId="0" borderId="53" xfId="0" applyFont="1" applyBorder="1"/>
    <xf numFmtId="0" fontId="14" fillId="0" borderId="45" xfId="0" applyFont="1" applyBorder="1" applyAlignment="1">
      <alignment horizontal="center" vertical="center" wrapText="1"/>
    </xf>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xf>
    <xf numFmtId="0" fontId="7" fillId="3" borderId="45" xfId="0" applyFont="1" applyFill="1" applyBorder="1" applyAlignment="1">
      <alignment horizontal="center" vertical="center" wrapText="1"/>
    </xf>
    <xf numFmtId="1" fontId="2" fillId="0" borderId="62" xfId="0" applyNumberFormat="1" applyFont="1" applyBorder="1" applyAlignment="1">
      <alignment horizontal="center" vertical="center" wrapText="1"/>
    </xf>
    <xf numFmtId="0" fontId="3" fillId="0" borderId="66" xfId="0" applyFont="1" applyBorder="1"/>
    <xf numFmtId="0" fontId="4" fillId="0" borderId="45" xfId="0" applyFont="1" applyBorder="1" applyAlignment="1">
      <alignment horizontal="center" vertical="center" wrapText="1"/>
    </xf>
    <xf numFmtId="0" fontId="19" fillId="7" borderId="45" xfId="0" applyFont="1" applyFill="1" applyBorder="1" applyAlignment="1">
      <alignment horizontal="center" vertical="center" wrapText="1"/>
    </xf>
    <xf numFmtId="0" fontId="3" fillId="0" borderId="71" xfId="0" applyFont="1" applyBorder="1"/>
    <xf numFmtId="0" fontId="15" fillId="0" borderId="63" xfId="0" applyFont="1" applyBorder="1" applyAlignment="1">
      <alignment horizontal="left" vertical="center" wrapText="1"/>
    </xf>
    <xf numFmtId="0" fontId="3" fillId="0" borderId="67" xfId="0" applyFont="1" applyBorder="1"/>
    <xf numFmtId="0" fontId="7" fillId="9" borderId="63" xfId="0" applyFont="1" applyFill="1" applyBorder="1" applyAlignment="1">
      <alignment horizontal="left" vertical="center" wrapText="1"/>
    </xf>
    <xf numFmtId="0" fontId="3" fillId="0" borderId="69" xfId="0" applyFont="1" applyBorder="1"/>
    <xf numFmtId="0" fontId="7" fillId="3" borderId="46" xfId="0" applyFont="1" applyFill="1" applyBorder="1" applyAlignment="1">
      <alignment horizontal="center" vertical="center" wrapText="1"/>
    </xf>
    <xf numFmtId="0" fontId="7" fillId="0" borderId="45" xfId="0" applyFont="1" applyBorder="1" applyAlignment="1">
      <alignment horizontal="center" vertical="center" wrapText="1"/>
    </xf>
    <xf numFmtId="0" fontId="4" fillId="2" borderId="45" xfId="0" applyFont="1" applyFill="1" applyBorder="1" applyAlignment="1">
      <alignment horizontal="center" vertical="center"/>
    </xf>
    <xf numFmtId="164" fontId="16" fillId="0" borderId="45" xfId="0" applyNumberFormat="1" applyFont="1" applyBorder="1" applyAlignment="1">
      <alignment horizontal="center" vertical="center" wrapText="1"/>
    </xf>
    <xf numFmtId="0" fontId="19" fillId="0" borderId="68" xfId="0" applyFont="1" applyBorder="1" applyAlignment="1">
      <alignment horizontal="center" vertical="center" wrapText="1"/>
    </xf>
    <xf numFmtId="0" fontId="2" fillId="8" borderId="45" xfId="0" applyFont="1" applyFill="1" applyBorder="1" applyAlignment="1">
      <alignment horizontal="center" vertical="center" wrapText="1"/>
    </xf>
    <xf numFmtId="0" fontId="20" fillId="0" borderId="63"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12" fillId="5" borderId="1" xfId="0" applyFont="1" applyFill="1" applyBorder="1" applyAlignment="1">
      <alignment horizontal="center" vertical="center"/>
    </xf>
    <xf numFmtId="0" fontId="12" fillId="6" borderId="1" xfId="0" applyFont="1" applyFill="1" applyBorder="1" applyAlignment="1">
      <alignment horizontal="center" vertical="center"/>
    </xf>
    <xf numFmtId="0" fontId="7" fillId="0" borderId="40" xfId="0" applyFont="1" applyBorder="1" applyAlignment="1">
      <alignment horizontal="center"/>
    </xf>
    <xf numFmtId="0" fontId="3" fillId="0" borderId="41" xfId="0" applyFont="1" applyBorder="1"/>
    <xf numFmtId="0" fontId="3" fillId="0" borderId="27" xfId="0" applyFont="1" applyBorder="1"/>
    <xf numFmtId="0" fontId="7" fillId="0" borderId="28" xfId="0" applyFont="1" applyBorder="1" applyAlignment="1">
      <alignment horizontal="center"/>
    </xf>
    <xf numFmtId="0" fontId="7" fillId="3" borderId="22" xfId="0" applyFont="1" applyFill="1" applyBorder="1" applyAlignment="1">
      <alignment horizontal="center" vertical="center" wrapText="1"/>
    </xf>
    <xf numFmtId="0" fontId="3" fillId="0" borderId="34" xfId="0" applyFont="1" applyBorder="1"/>
    <xf numFmtId="0" fontId="1" fillId="0" borderId="1" xfId="0" applyFont="1" applyBorder="1" applyAlignment="1">
      <alignment horizontal="center" vertical="center"/>
    </xf>
    <xf numFmtId="0" fontId="11" fillId="4" borderId="29" xfId="0" applyFont="1" applyFill="1" applyBorder="1" applyAlignment="1">
      <alignment horizontal="center" vertical="center"/>
    </xf>
    <xf numFmtId="0" fontId="3" fillId="0" borderId="31" xfId="0" applyFont="1" applyBorder="1"/>
    <xf numFmtId="0" fontId="7" fillId="3" borderId="39" xfId="0" applyFont="1" applyFill="1" applyBorder="1" applyAlignment="1">
      <alignment horizontal="center" vertical="center" wrapText="1"/>
    </xf>
    <xf numFmtId="0" fontId="3" fillId="0" borderId="43" xfId="0" applyFont="1" applyBorder="1"/>
    <xf numFmtId="0" fontId="3" fillId="0" borderId="49"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7" fillId="0" borderId="59" xfId="0" applyFont="1" applyBorder="1" applyAlignment="1">
      <alignment horizontal="center" vertical="center" wrapText="1"/>
    </xf>
    <xf numFmtId="0" fontId="4" fillId="2" borderId="46" xfId="0" applyFont="1" applyFill="1" applyBorder="1" applyAlignment="1">
      <alignment horizontal="center" vertical="center"/>
    </xf>
    <xf numFmtId="0" fontId="13" fillId="0" borderId="45" xfId="0" applyFont="1" applyBorder="1" applyAlignment="1">
      <alignment horizontal="left" vertical="center" wrapText="1"/>
    </xf>
    <xf numFmtId="0" fontId="10" fillId="0" borderId="57" xfId="0" applyFont="1" applyBorder="1" applyAlignment="1">
      <alignment horizontal="center" vertical="center" wrapText="1"/>
    </xf>
    <xf numFmtId="0" fontId="13" fillId="0" borderId="58" xfId="0" applyFont="1" applyBorder="1" applyAlignment="1">
      <alignment horizontal="left" vertical="center" wrapText="1"/>
    </xf>
    <xf numFmtId="0" fontId="3" fillId="0" borderId="70" xfId="0" applyFont="1" applyBorder="1"/>
    <xf numFmtId="0" fontId="17" fillId="0" borderId="45" xfId="0" applyFont="1" applyBorder="1" applyAlignment="1">
      <alignment horizontal="left" vertical="center" wrapText="1"/>
    </xf>
    <xf numFmtId="0" fontId="17" fillId="0" borderId="45" xfId="0" applyFont="1" applyBorder="1" applyAlignment="1">
      <alignment horizontal="center" vertical="center" wrapText="1"/>
    </xf>
    <xf numFmtId="0" fontId="16" fillId="0" borderId="63" xfId="0" applyFont="1" applyBorder="1" applyAlignment="1">
      <alignment horizontal="center" vertical="center" wrapText="1"/>
    </xf>
    <xf numFmtId="0" fontId="18" fillId="0" borderId="45" xfId="0" applyFont="1" applyBorder="1" applyAlignment="1">
      <alignment horizontal="center" vertical="center" wrapText="1"/>
    </xf>
    <xf numFmtId="0" fontId="8" fillId="0" borderId="63" xfId="0" applyFont="1" applyBorder="1" applyAlignment="1">
      <alignment horizontal="center" vertic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wnloads/15.%20PE01-FO-002%20Mapa%20de%20riesgos%202026%20Corrupci&#243;n.xlsx" TargetMode="External"/><Relationship Id="rId1" Type="http://schemas.openxmlformats.org/officeDocument/2006/relationships/externalLinkPath" Target="/Users/57313/Downloads/15.%20PE01-FO-002%20Mapa%20de%20riesgos%202026%20Corrupci&#243;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5/RIESGOS/formulaci&#243;n%202025/Matrices%20corrupci&#243;n%202025/Plantilla_Mapa%20de%20riesgos_formaci&#243;n%20y%20capacitaci&#243;n.xlsx" TargetMode="External"/><Relationship Id="rId1" Type="http://schemas.openxmlformats.org/officeDocument/2006/relationships/externalLinkPath" Target="/Users/57313/Documents/VARIOS/IPES/2025/RIESGOS/formulaci&#243;n%202025/Matrices%20corrupci&#243;n%202025/Plantilla_Mapa%20de%20riesgos_formaci&#243;n%20y%20capaci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S DE CORRUPCIÓN"/>
      <sheetName val="RIESGOS SARLAFT"/>
      <sheetName val="RIESGO FISCALES"/>
      <sheetName val="SEGURIDAD DE LA INFORMACIÓN"/>
      <sheetName val="PE01.Planeción Estrat y Táctica"/>
      <sheetName val="PE01.Plane Estrat y Tactic-PIGA"/>
      <sheetName val="PE02. Gestión de Comunic"/>
      <sheetName val="PE03.Gestión Conocim Innovación"/>
      <sheetName val="PM02. Alternativas Comerciales"/>
      <sheetName val="PM02. Alt Comer_Emprendimiento"/>
      <sheetName val="PM03.Administrar el Sistema PDM"/>
      <sheetName val="PA01. Servicio al ciudadano"/>
      <sheetName val="PA02. Talento Humano"/>
      <sheetName val="PA03. Gestión de la Inf y RT "/>
      <sheetName val="PA04. Gestión adquis-Tesorería"/>
      <sheetName val="PA04. Gestión adquis-Contabilid"/>
      <sheetName val="PA04. Gestión adquis - Contract"/>
      <sheetName val="PA05. Gestión de recursos físic"/>
      <sheetName val="PA06. Gestión jurídica"/>
      <sheetName val="PV01. Eval Integral- discipli  "/>
      <sheetName val="PV01. Eval Integral- ACI"/>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15" workbookViewId="0">
      <selection sqref="A1:A3"/>
    </sheetView>
  </sheetViews>
  <sheetFormatPr baseColWidth="10" defaultColWidth="14.44140625" defaultRowHeight="15" customHeight="1" x14ac:dyDescent="0.3"/>
  <cols>
    <col min="1" max="2" width="36.6640625" customWidth="1"/>
    <col min="3" max="5" width="32.5546875" customWidth="1"/>
    <col min="6" max="7" width="20.6640625" customWidth="1"/>
    <col min="8" max="8" width="20.664062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52.109375" customWidth="1"/>
    <col min="26" max="26" width="42.6640625" customWidth="1"/>
    <col min="27" max="27" width="2.44140625" customWidth="1"/>
    <col min="28" max="28" width="42.5546875" customWidth="1"/>
    <col min="29" max="29" width="43.44140625" customWidth="1"/>
    <col min="30" max="32" width="11.44140625" customWidth="1"/>
  </cols>
  <sheetData>
    <row r="1" spans="1:49" ht="20.25" customHeight="1" x14ac:dyDescent="0.3">
      <c r="A1" s="116"/>
      <c r="B1" s="87" t="s">
        <v>0</v>
      </c>
      <c r="C1" s="88"/>
      <c r="D1" s="88"/>
      <c r="E1" s="88"/>
      <c r="F1" s="88"/>
      <c r="G1" s="88"/>
      <c r="H1" s="88"/>
      <c r="I1" s="88"/>
      <c r="J1" s="88"/>
      <c r="K1" s="88"/>
      <c r="L1" s="88"/>
      <c r="M1" s="88"/>
      <c r="N1" s="88"/>
      <c r="O1" s="88"/>
      <c r="P1" s="88"/>
      <c r="Q1" s="88"/>
      <c r="R1" s="88"/>
      <c r="S1" s="88"/>
      <c r="T1" s="88"/>
      <c r="U1" s="88"/>
      <c r="V1" s="88"/>
      <c r="W1" s="88"/>
      <c r="X1" s="88"/>
      <c r="Y1" s="88"/>
      <c r="Z1" s="88"/>
      <c r="AA1" s="89"/>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90"/>
      <c r="B2" s="90"/>
      <c r="C2" s="91"/>
      <c r="D2" s="91"/>
      <c r="E2" s="91"/>
      <c r="F2" s="91"/>
      <c r="G2" s="91"/>
      <c r="H2" s="91"/>
      <c r="I2" s="91"/>
      <c r="J2" s="91"/>
      <c r="K2" s="91"/>
      <c r="L2" s="91"/>
      <c r="M2" s="91"/>
      <c r="N2" s="91"/>
      <c r="O2" s="91"/>
      <c r="P2" s="91"/>
      <c r="Q2" s="91"/>
      <c r="R2" s="91"/>
      <c r="S2" s="91"/>
      <c r="T2" s="91"/>
      <c r="U2" s="91"/>
      <c r="V2" s="91"/>
      <c r="W2" s="91"/>
      <c r="X2" s="91"/>
      <c r="Y2" s="91"/>
      <c r="Z2" s="91"/>
      <c r="AA2" s="92"/>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93"/>
      <c r="B3" s="93"/>
      <c r="C3" s="94"/>
      <c r="D3" s="94"/>
      <c r="E3" s="94"/>
      <c r="F3" s="94"/>
      <c r="G3" s="94"/>
      <c r="H3" s="94"/>
      <c r="I3" s="94"/>
      <c r="J3" s="94"/>
      <c r="K3" s="94"/>
      <c r="L3" s="94"/>
      <c r="M3" s="94"/>
      <c r="N3" s="94"/>
      <c r="O3" s="94"/>
      <c r="P3" s="94"/>
      <c r="Q3" s="94"/>
      <c r="R3" s="94"/>
      <c r="S3" s="94"/>
      <c r="T3" s="94"/>
      <c r="U3" s="94"/>
      <c r="V3" s="94"/>
      <c r="W3" s="94"/>
      <c r="X3" s="94"/>
      <c r="Y3" s="94"/>
      <c r="Z3" s="94"/>
      <c r="AA3" s="9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96" t="s">
        <v>6</v>
      </c>
      <c r="C4" s="94"/>
      <c r="D4" s="94"/>
      <c r="E4" s="94"/>
      <c r="F4" s="94"/>
      <c r="G4" s="94"/>
      <c r="H4" s="94"/>
      <c r="I4" s="94"/>
      <c r="J4" s="97"/>
      <c r="K4" s="89"/>
      <c r="L4" s="98"/>
      <c r="M4" s="88"/>
      <c r="N4" s="88"/>
      <c r="O4" s="99"/>
      <c r="P4" s="97"/>
      <c r="Q4" s="88"/>
      <c r="R4" s="88"/>
      <c r="S4" s="88"/>
      <c r="T4" s="88"/>
      <c r="U4" s="88"/>
      <c r="V4" s="88"/>
      <c r="W4" s="88"/>
      <c r="X4" s="88"/>
      <c r="Y4" s="88"/>
      <c r="Z4" s="88"/>
      <c r="AA4" s="88"/>
      <c r="AB4" s="88"/>
      <c r="AC4" s="89"/>
      <c r="AD4" s="10"/>
      <c r="AE4" s="10"/>
      <c r="AF4" s="10"/>
      <c r="AG4" s="3"/>
      <c r="AH4" s="3"/>
      <c r="AI4" s="3"/>
      <c r="AJ4" s="3"/>
      <c r="AK4" s="3"/>
      <c r="AL4" s="3"/>
      <c r="AM4" s="3"/>
      <c r="AN4" s="3"/>
      <c r="AO4" s="3"/>
      <c r="AP4" s="3"/>
      <c r="AQ4" s="3"/>
      <c r="AR4" s="3"/>
      <c r="AS4" s="3"/>
      <c r="AT4" s="3"/>
      <c r="AU4" s="3"/>
      <c r="AV4" s="3"/>
      <c r="AW4" s="3"/>
    </row>
    <row r="5" spans="1:49" ht="27" customHeight="1" x14ac:dyDescent="0.3">
      <c r="A5" s="11"/>
      <c r="B5" s="11"/>
      <c r="C5" s="12"/>
      <c r="D5" s="12"/>
      <c r="E5" s="12"/>
      <c r="F5" s="12"/>
      <c r="G5" s="12"/>
      <c r="H5" s="12"/>
      <c r="I5" s="12"/>
      <c r="J5" s="90"/>
      <c r="K5" s="92"/>
      <c r="L5" s="100"/>
      <c r="M5" s="101"/>
      <c r="N5" s="101"/>
      <c r="O5" s="102"/>
      <c r="P5" s="90"/>
      <c r="Q5" s="91"/>
      <c r="R5" s="91"/>
      <c r="S5" s="91"/>
      <c r="T5" s="91"/>
      <c r="U5" s="91"/>
      <c r="V5" s="91"/>
      <c r="W5" s="91"/>
      <c r="X5" s="91"/>
      <c r="Y5" s="91"/>
      <c r="Z5" s="91"/>
      <c r="AA5" s="91"/>
      <c r="AB5" s="91"/>
      <c r="AC5" s="92"/>
      <c r="AD5" s="10"/>
      <c r="AE5" s="10"/>
      <c r="AF5" s="10"/>
      <c r="AG5" s="3"/>
      <c r="AH5" s="3"/>
      <c r="AI5" s="3"/>
      <c r="AJ5" s="3"/>
      <c r="AK5" s="3"/>
      <c r="AL5" s="3"/>
      <c r="AM5" s="3"/>
      <c r="AN5" s="3"/>
      <c r="AO5" s="3"/>
      <c r="AP5" s="3"/>
      <c r="AQ5" s="3"/>
      <c r="AR5" s="3"/>
      <c r="AS5" s="3"/>
      <c r="AT5" s="3"/>
      <c r="AU5" s="3"/>
      <c r="AV5" s="3"/>
      <c r="AW5" s="3"/>
    </row>
    <row r="6" spans="1:49" ht="59.25" customHeight="1" x14ac:dyDescent="0.3">
      <c r="A6" s="9" t="s">
        <v>7</v>
      </c>
      <c r="B6" s="103" t="s">
        <v>8</v>
      </c>
      <c r="C6" s="104"/>
      <c r="D6" s="104"/>
      <c r="E6" s="104"/>
      <c r="F6" s="104"/>
      <c r="G6" s="104"/>
      <c r="H6" s="104"/>
      <c r="I6" s="104"/>
      <c r="J6" s="90"/>
      <c r="K6" s="92"/>
      <c r="L6" s="13" t="s">
        <v>9</v>
      </c>
      <c r="M6" s="14" t="s">
        <v>10</v>
      </c>
      <c r="N6" s="14" t="s">
        <v>11</v>
      </c>
      <c r="O6" s="15" t="s">
        <v>12</v>
      </c>
      <c r="P6" s="90"/>
      <c r="Q6" s="91"/>
      <c r="R6" s="91"/>
      <c r="S6" s="91"/>
      <c r="T6" s="91"/>
      <c r="U6" s="91"/>
      <c r="V6" s="91"/>
      <c r="W6" s="91"/>
      <c r="X6" s="91"/>
      <c r="Y6" s="91"/>
      <c r="Z6" s="91"/>
      <c r="AA6" s="91"/>
      <c r="AB6" s="91"/>
      <c r="AC6" s="92"/>
      <c r="AD6" s="10"/>
      <c r="AE6" s="10"/>
      <c r="AF6" s="3"/>
      <c r="AG6" s="3"/>
      <c r="AH6" s="3"/>
      <c r="AI6" s="3"/>
      <c r="AJ6" s="3"/>
      <c r="AK6" s="3"/>
      <c r="AL6" s="3"/>
      <c r="AM6" s="3"/>
      <c r="AN6" s="3"/>
      <c r="AO6" s="3"/>
      <c r="AP6" s="3"/>
      <c r="AQ6" s="3"/>
      <c r="AR6" s="3"/>
      <c r="AS6" s="3"/>
      <c r="AT6" s="3"/>
      <c r="AU6" s="3"/>
      <c r="AV6" s="3"/>
      <c r="AW6" s="3"/>
    </row>
    <row r="7" spans="1:49" ht="59.25" customHeight="1" x14ac:dyDescent="0.3">
      <c r="A7" s="9" t="s">
        <v>13</v>
      </c>
      <c r="B7" s="103" t="s">
        <v>14</v>
      </c>
      <c r="C7" s="104"/>
      <c r="D7" s="104"/>
      <c r="E7" s="104"/>
      <c r="F7" s="104"/>
      <c r="G7" s="104"/>
      <c r="H7" s="104"/>
      <c r="I7" s="104"/>
      <c r="J7" s="93"/>
      <c r="K7" s="95"/>
      <c r="L7" s="16" t="s">
        <v>15</v>
      </c>
      <c r="M7" s="17"/>
      <c r="N7" s="18"/>
      <c r="O7" s="19"/>
      <c r="P7" s="93"/>
      <c r="Q7" s="94"/>
      <c r="R7" s="94"/>
      <c r="S7" s="94"/>
      <c r="T7" s="94"/>
      <c r="U7" s="94"/>
      <c r="V7" s="94"/>
      <c r="W7" s="94"/>
      <c r="X7" s="94"/>
      <c r="Y7" s="94"/>
      <c r="Z7" s="94"/>
      <c r="AA7" s="94"/>
      <c r="AB7" s="94"/>
      <c r="AC7" s="95"/>
      <c r="AD7" s="10"/>
      <c r="AE7" s="10"/>
      <c r="AF7" s="3"/>
      <c r="AG7" s="3"/>
      <c r="AH7" s="3"/>
      <c r="AI7" s="3"/>
      <c r="AJ7" s="3"/>
      <c r="AK7" s="3"/>
      <c r="AL7" s="3"/>
      <c r="AM7" s="3"/>
      <c r="AN7" s="3"/>
      <c r="AO7" s="3"/>
      <c r="AP7" s="3"/>
      <c r="AQ7" s="3"/>
      <c r="AR7" s="3"/>
      <c r="AS7" s="3"/>
      <c r="AT7" s="3"/>
      <c r="AU7" s="3"/>
      <c r="AV7" s="3"/>
      <c r="AW7" s="3"/>
    </row>
    <row r="8" spans="1:49" ht="15.75" customHeight="1" x14ac:dyDescent="0.3">
      <c r="A8" s="117" t="s">
        <v>16</v>
      </c>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c r="AG8" s="3"/>
      <c r="AH8" s="3"/>
      <c r="AI8" s="3"/>
      <c r="AJ8" s="3"/>
      <c r="AK8" s="3"/>
      <c r="AL8" s="3"/>
      <c r="AM8" s="3"/>
      <c r="AN8" s="3"/>
      <c r="AO8" s="3"/>
      <c r="AP8" s="3"/>
      <c r="AQ8" s="3"/>
      <c r="AR8" s="3"/>
      <c r="AS8" s="3"/>
      <c r="AT8" s="3"/>
      <c r="AU8" s="3"/>
      <c r="AV8" s="3"/>
      <c r="AW8" s="3"/>
    </row>
    <row r="9" spans="1:49" ht="15.75" customHeight="1" x14ac:dyDescent="0.3">
      <c r="A9" s="118"/>
      <c r="B9" s="20"/>
      <c r="C9" s="20"/>
      <c r="D9" s="20"/>
      <c r="E9" s="20"/>
      <c r="F9" s="20"/>
      <c r="G9" s="20"/>
      <c r="H9" s="20"/>
      <c r="I9" s="20"/>
      <c r="J9" s="20"/>
      <c r="K9" s="20"/>
      <c r="L9" s="20"/>
      <c r="M9" s="20"/>
      <c r="N9" s="20"/>
      <c r="O9" s="20"/>
      <c r="P9" s="20"/>
      <c r="Q9" s="20"/>
      <c r="R9" s="20"/>
      <c r="S9" s="20"/>
      <c r="T9" s="20"/>
      <c r="U9" s="20"/>
      <c r="V9" s="21"/>
      <c r="W9" s="23"/>
      <c r="X9" s="23"/>
      <c r="Y9" s="24"/>
      <c r="Z9" s="25"/>
      <c r="AA9" s="10"/>
      <c r="AB9" s="10"/>
      <c r="AC9" s="10"/>
      <c r="AD9" s="10"/>
      <c r="AE9" s="10"/>
      <c r="AF9" s="10"/>
      <c r="AG9" s="3"/>
      <c r="AH9" s="3"/>
      <c r="AI9" s="3"/>
      <c r="AJ9" s="3"/>
      <c r="AK9" s="3"/>
      <c r="AL9" s="3"/>
      <c r="AM9" s="3"/>
      <c r="AN9" s="3"/>
      <c r="AO9" s="3"/>
      <c r="AP9" s="3"/>
      <c r="AQ9" s="3"/>
      <c r="AR9" s="3"/>
      <c r="AS9" s="3"/>
      <c r="AT9" s="3"/>
      <c r="AU9" s="3"/>
      <c r="AV9" s="3"/>
      <c r="AW9" s="3"/>
    </row>
    <row r="10" spans="1:49" ht="27" customHeight="1" x14ac:dyDescent="0.3">
      <c r="A10" s="114" t="s">
        <v>17</v>
      </c>
      <c r="B10" s="104"/>
      <c r="C10" s="104"/>
      <c r="D10" s="104"/>
      <c r="E10" s="115"/>
      <c r="F10" s="105" t="s">
        <v>18</v>
      </c>
      <c r="G10" s="106"/>
      <c r="H10" s="106"/>
      <c r="I10" s="106"/>
      <c r="J10" s="106"/>
      <c r="K10" s="106"/>
      <c r="L10" s="106"/>
      <c r="M10" s="106"/>
      <c r="N10" s="106"/>
      <c r="O10" s="106"/>
      <c r="P10" s="106"/>
      <c r="Q10" s="106"/>
      <c r="R10" s="106"/>
      <c r="S10" s="106"/>
      <c r="T10" s="106"/>
      <c r="U10" s="107"/>
      <c r="V10" s="26"/>
      <c r="W10" s="108" t="s">
        <v>19</v>
      </c>
      <c r="X10" s="88"/>
      <c r="Y10" s="88"/>
      <c r="Z10" s="89"/>
      <c r="AA10" s="10"/>
      <c r="AB10" s="109" t="s">
        <v>20</v>
      </c>
      <c r="AC10" s="89"/>
      <c r="AD10" s="10"/>
      <c r="AE10" s="10"/>
      <c r="AF10" s="10"/>
      <c r="AG10" s="3"/>
      <c r="AH10" s="3"/>
      <c r="AI10" s="3"/>
      <c r="AJ10" s="3"/>
      <c r="AK10" s="3"/>
      <c r="AL10" s="3"/>
      <c r="AM10" s="3"/>
      <c r="AN10" s="3"/>
      <c r="AO10" s="3"/>
      <c r="AP10" s="3"/>
      <c r="AQ10" s="3"/>
      <c r="AR10" s="3"/>
      <c r="AS10" s="3"/>
      <c r="AT10" s="3"/>
      <c r="AU10" s="3"/>
      <c r="AV10" s="3"/>
      <c r="AW10" s="3"/>
    </row>
    <row r="11" spans="1:49" ht="14.25" customHeight="1" x14ac:dyDescent="0.3">
      <c r="A11" s="122" t="s">
        <v>21</v>
      </c>
      <c r="B11" s="119" t="s">
        <v>22</v>
      </c>
      <c r="C11" s="122" t="s">
        <v>23</v>
      </c>
      <c r="D11" s="122" t="s">
        <v>24</v>
      </c>
      <c r="E11" s="119" t="s">
        <v>25</v>
      </c>
      <c r="F11" s="110" t="s">
        <v>26</v>
      </c>
      <c r="G11" s="111"/>
      <c r="H11" s="111"/>
      <c r="I11" s="112"/>
      <c r="J11" s="113" t="s">
        <v>27</v>
      </c>
      <c r="K11" s="111"/>
      <c r="L11" s="111"/>
      <c r="M11" s="111"/>
      <c r="N11" s="111"/>
      <c r="O11" s="111"/>
      <c r="P11" s="111"/>
      <c r="Q11" s="111"/>
      <c r="R11" s="111"/>
      <c r="S11" s="27"/>
      <c r="T11" s="113" t="s">
        <v>28</v>
      </c>
      <c r="U11" s="111"/>
      <c r="V11" s="26"/>
      <c r="W11" s="90"/>
      <c r="X11" s="91"/>
      <c r="Y11" s="91"/>
      <c r="Z11" s="92"/>
      <c r="AA11" s="10"/>
      <c r="AB11" s="90"/>
      <c r="AC11" s="92"/>
      <c r="AD11" s="28"/>
      <c r="AE11" s="28"/>
      <c r="AF11" s="28"/>
      <c r="AG11" s="3"/>
      <c r="AH11" s="3"/>
      <c r="AI11" s="3"/>
      <c r="AJ11" s="3"/>
      <c r="AK11" s="3"/>
      <c r="AL11" s="3"/>
      <c r="AM11" s="3"/>
      <c r="AN11" s="3"/>
      <c r="AO11" s="3"/>
      <c r="AP11" s="3"/>
      <c r="AQ11" s="3"/>
      <c r="AR11" s="3"/>
      <c r="AS11" s="3"/>
      <c r="AT11" s="3"/>
      <c r="AU11" s="3"/>
      <c r="AV11" s="3"/>
      <c r="AW11" s="3"/>
    </row>
    <row r="12" spans="1:49" ht="32.25" customHeight="1" x14ac:dyDescent="0.3">
      <c r="A12" s="123"/>
      <c r="B12" s="120"/>
      <c r="C12" s="123"/>
      <c r="D12" s="123"/>
      <c r="E12" s="120"/>
      <c r="F12" s="114" t="s">
        <v>29</v>
      </c>
      <c r="G12" s="104"/>
      <c r="H12" s="104"/>
      <c r="I12" s="115"/>
      <c r="J12" s="67" t="s">
        <v>30</v>
      </c>
      <c r="K12" s="69" t="s">
        <v>31</v>
      </c>
      <c r="L12" s="69" t="s">
        <v>32</v>
      </c>
      <c r="M12" s="69" t="s">
        <v>33</v>
      </c>
      <c r="N12" s="70" t="s">
        <v>34</v>
      </c>
      <c r="O12" s="80" t="s">
        <v>35</v>
      </c>
      <c r="P12" s="70" t="s">
        <v>36</v>
      </c>
      <c r="Q12" s="70" t="s">
        <v>37</v>
      </c>
      <c r="R12" s="70" t="s">
        <v>38</v>
      </c>
      <c r="S12" s="29"/>
      <c r="T12" s="80" t="s">
        <v>39</v>
      </c>
      <c r="U12" s="70" t="s">
        <v>40</v>
      </c>
      <c r="V12" s="30"/>
      <c r="W12" s="93"/>
      <c r="X12" s="94"/>
      <c r="Y12" s="94"/>
      <c r="Z12" s="95"/>
      <c r="AA12" s="28"/>
      <c r="AB12" s="93"/>
      <c r="AC12" s="95"/>
      <c r="AD12" s="28"/>
      <c r="AE12" s="10"/>
      <c r="AF12" s="28"/>
      <c r="AG12" s="3"/>
      <c r="AH12" s="3"/>
      <c r="AI12" s="3"/>
      <c r="AJ12" s="3"/>
      <c r="AK12" s="3"/>
      <c r="AL12" s="3"/>
      <c r="AM12" s="3"/>
      <c r="AN12" s="3"/>
      <c r="AO12" s="3"/>
      <c r="AP12" s="3"/>
      <c r="AQ12" s="3"/>
      <c r="AR12" s="3"/>
      <c r="AS12" s="3"/>
      <c r="AT12" s="3"/>
      <c r="AU12" s="3"/>
      <c r="AV12" s="3"/>
      <c r="AW12" s="3"/>
    </row>
    <row r="13" spans="1:49" ht="74.25" customHeight="1" x14ac:dyDescent="0.3">
      <c r="A13" s="124"/>
      <c r="B13" s="121"/>
      <c r="C13" s="124"/>
      <c r="D13" s="124"/>
      <c r="E13" s="121"/>
      <c r="F13" s="9" t="s">
        <v>41</v>
      </c>
      <c r="G13" s="31" t="s">
        <v>42</v>
      </c>
      <c r="H13" s="32"/>
      <c r="I13" s="33" t="s">
        <v>43</v>
      </c>
      <c r="J13" s="68"/>
      <c r="K13" s="65"/>
      <c r="L13" s="65"/>
      <c r="M13" s="65"/>
      <c r="N13" s="65"/>
      <c r="O13" s="65"/>
      <c r="P13" s="65"/>
      <c r="Q13" s="65"/>
      <c r="R13" s="65"/>
      <c r="S13" s="34"/>
      <c r="T13" s="65"/>
      <c r="U13" s="65"/>
      <c r="V13" s="30"/>
      <c r="W13" s="35" t="s">
        <v>44</v>
      </c>
      <c r="X13" s="36" t="s">
        <v>45</v>
      </c>
      <c r="Y13" s="36" t="s">
        <v>46</v>
      </c>
      <c r="Z13" s="37" t="s">
        <v>47</v>
      </c>
      <c r="AA13" s="28"/>
      <c r="AB13" s="38" t="s">
        <v>48</v>
      </c>
      <c r="AC13" s="39" t="s">
        <v>49</v>
      </c>
      <c r="AD13" s="28"/>
      <c r="AE13" s="10"/>
      <c r="AF13" s="28"/>
      <c r="AG13" s="3"/>
      <c r="AH13" s="3"/>
      <c r="AI13" s="3"/>
      <c r="AJ13" s="3"/>
      <c r="AK13" s="3"/>
      <c r="AL13" s="3"/>
      <c r="AM13" s="3"/>
      <c r="AN13" s="3"/>
      <c r="AO13" s="3"/>
      <c r="AP13" s="3"/>
      <c r="AQ13" s="3"/>
      <c r="AR13" s="3"/>
      <c r="AS13" s="3"/>
      <c r="AT13" s="3"/>
      <c r="AU13" s="3"/>
      <c r="AV13" s="3"/>
      <c r="AW13" s="3"/>
    </row>
    <row r="14" spans="1:49" ht="120" customHeight="1" x14ac:dyDescent="0.3">
      <c r="A14" s="128">
        <v>1</v>
      </c>
      <c r="B14" s="129" t="s">
        <v>50</v>
      </c>
      <c r="C14" s="127" t="s">
        <v>51</v>
      </c>
      <c r="D14" s="127" t="s">
        <v>52</v>
      </c>
      <c r="E14" s="127" t="s">
        <v>53</v>
      </c>
      <c r="F14" s="122" t="s">
        <v>54</v>
      </c>
      <c r="G14" s="80" t="s">
        <v>55</v>
      </c>
      <c r="H14" s="125" t="str">
        <f>+CONCATENATE(F14," - ",G14)</f>
        <v>MUY BAJA - MAYOR</v>
      </c>
      <c r="I14" s="126" t="e">
        <f>+VLOOKUP(H14,[2]Datos!D3:E27,2,FALSE)</f>
        <v>#N/A</v>
      </c>
      <c r="J14" s="127" t="s">
        <v>56</v>
      </c>
      <c r="K14" s="40" t="s">
        <v>57</v>
      </c>
      <c r="L14" s="41" t="s">
        <v>58</v>
      </c>
      <c r="M14" s="42">
        <f>IF(L14="ASIGNADO",15,IF(L14="NO ASIGNADO",0,""))</f>
        <v>15</v>
      </c>
      <c r="N14" s="71">
        <f>SUM(M14:M20)</f>
        <v>100</v>
      </c>
      <c r="O14" s="73" t="s">
        <v>59</v>
      </c>
      <c r="P14" s="63">
        <f>IF(P17="DÉBIL",0,IF(P17="MODERADO",50,IF(P17="FUERTE",100,"")))</f>
        <v>100</v>
      </c>
      <c r="Q14" s="66" t="s">
        <v>60</v>
      </c>
      <c r="R14" s="66" t="str">
        <f>IF(AND(F14="MUY BAJA",Q17=2),"MUY BAJA",IF(AND(F14="BAJA",Q17=2),"MUY BAJA",IF(AND(F14="MEDIA",Q17=2),"MUY BAJA",IF(AND(F14="ALTA",Q17=2),"BAJA",IF(AND(F14="MUY ALTA",Q17=2),"MEDIA",IF(AND(F14="MUY BAJA",Q17=1),"MUY BAJA",IF(AND(F14="BAJA",Q17=1),"MUY BAJA",IF(AND(F14="MEDIA",Q17=1),"BAJA",IF(AND(F14="ALTA",Q17=1),"MEDIA",IF(AND(F14="MUY ALTA",Q17=1),"ALTA",F14))))))))))</f>
        <v>MUY BAJA</v>
      </c>
      <c r="S14" s="81" t="str">
        <f>+CONCATENATE(R14," - ",G14)</f>
        <v>MUY BAJA - MAYOR</v>
      </c>
      <c r="T14" s="82" t="e">
        <f>+VLOOKUP(S14,[2]Datos!$D$3:$E$17,2,FALSE)</f>
        <v>#N/A</v>
      </c>
      <c r="U14" s="76" t="s">
        <v>61</v>
      </c>
      <c r="V14" s="43"/>
      <c r="W14" s="83">
        <v>46153</v>
      </c>
      <c r="X14" s="131" t="s">
        <v>62</v>
      </c>
      <c r="Y14" s="132" t="s">
        <v>63</v>
      </c>
      <c r="Z14" s="133" t="s">
        <v>64</v>
      </c>
      <c r="AA14" s="10"/>
      <c r="AB14" s="134" t="s">
        <v>65</v>
      </c>
      <c r="AC14" s="135"/>
      <c r="AD14" s="10"/>
      <c r="AE14" s="10"/>
      <c r="AF14" s="10"/>
      <c r="AG14" s="3"/>
      <c r="AH14" s="3"/>
      <c r="AI14" s="3"/>
      <c r="AJ14" s="3"/>
      <c r="AK14" s="3"/>
      <c r="AL14" s="3"/>
      <c r="AM14" s="3"/>
      <c r="AN14" s="3"/>
      <c r="AO14" s="3"/>
      <c r="AP14" s="3"/>
      <c r="AQ14" s="3"/>
      <c r="AR14" s="3"/>
      <c r="AS14" s="3"/>
      <c r="AT14" s="3"/>
      <c r="AU14" s="3"/>
      <c r="AV14" s="3"/>
      <c r="AW14" s="3"/>
    </row>
    <row r="15" spans="1:49" ht="120" customHeight="1" x14ac:dyDescent="0.3">
      <c r="A15" s="123"/>
      <c r="B15" s="64"/>
      <c r="C15" s="64"/>
      <c r="D15" s="64"/>
      <c r="E15" s="64"/>
      <c r="F15" s="123"/>
      <c r="G15" s="64"/>
      <c r="H15" s="64"/>
      <c r="I15" s="64"/>
      <c r="J15" s="64"/>
      <c r="K15" s="44" t="s">
        <v>66</v>
      </c>
      <c r="L15" s="45" t="s">
        <v>67</v>
      </c>
      <c r="M15" s="46">
        <f>IF(L15="ADECUADO",15,IF(L15="INADECUADO",0,""))</f>
        <v>15</v>
      </c>
      <c r="N15" s="72"/>
      <c r="O15" s="64"/>
      <c r="P15" s="64"/>
      <c r="Q15" s="65"/>
      <c r="R15" s="64"/>
      <c r="S15" s="64"/>
      <c r="T15" s="64"/>
      <c r="U15" s="77"/>
      <c r="V15" s="43"/>
      <c r="W15" s="64"/>
      <c r="X15" s="64"/>
      <c r="Y15" s="64"/>
      <c r="Z15" s="77"/>
      <c r="AA15" s="10"/>
      <c r="AB15" s="64"/>
      <c r="AC15" s="77"/>
      <c r="AD15" s="10"/>
      <c r="AE15" s="10"/>
      <c r="AF15" s="10"/>
      <c r="AG15" s="3"/>
      <c r="AH15" s="3"/>
      <c r="AI15" s="3"/>
      <c r="AJ15" s="3"/>
      <c r="AK15" s="3"/>
      <c r="AL15" s="3"/>
      <c r="AM15" s="3"/>
      <c r="AN15" s="3"/>
      <c r="AO15" s="3"/>
      <c r="AP15" s="3"/>
      <c r="AQ15" s="3"/>
      <c r="AR15" s="3"/>
      <c r="AS15" s="3"/>
      <c r="AT15" s="3"/>
      <c r="AU15" s="3"/>
      <c r="AV15" s="3"/>
      <c r="AW15" s="3"/>
    </row>
    <row r="16" spans="1:49" ht="120" customHeight="1" x14ac:dyDescent="0.3">
      <c r="A16" s="123"/>
      <c r="B16" s="64"/>
      <c r="C16" s="64"/>
      <c r="D16" s="64"/>
      <c r="E16" s="64"/>
      <c r="F16" s="123"/>
      <c r="G16" s="64"/>
      <c r="H16" s="64"/>
      <c r="I16" s="64"/>
      <c r="J16" s="64"/>
      <c r="K16" s="47" t="s">
        <v>68</v>
      </c>
      <c r="L16" s="45" t="s">
        <v>69</v>
      </c>
      <c r="M16" s="46">
        <f>IF(L16="OPORTUNA",15,IF(L16="INOPORTUNA",0,""))</f>
        <v>15</v>
      </c>
      <c r="N16" s="72"/>
      <c r="O16" s="64"/>
      <c r="P16" s="65"/>
      <c r="Q16" s="48" t="s">
        <v>70</v>
      </c>
      <c r="R16" s="64"/>
      <c r="S16" s="64"/>
      <c r="T16" s="64"/>
      <c r="U16" s="77"/>
      <c r="V16" s="43"/>
      <c r="W16" s="64"/>
      <c r="X16" s="64"/>
      <c r="Y16" s="64"/>
      <c r="Z16" s="77"/>
      <c r="AA16" s="10"/>
      <c r="AB16" s="64"/>
      <c r="AC16" s="77"/>
      <c r="AD16" s="10"/>
      <c r="AE16" s="10"/>
      <c r="AF16" s="10"/>
      <c r="AG16" s="3"/>
      <c r="AH16" s="3"/>
      <c r="AI16" s="3"/>
      <c r="AJ16" s="3"/>
      <c r="AK16" s="3"/>
      <c r="AL16" s="3"/>
      <c r="AM16" s="3"/>
      <c r="AN16" s="3"/>
      <c r="AO16" s="3"/>
      <c r="AP16" s="3"/>
      <c r="AQ16" s="3"/>
      <c r="AR16" s="3"/>
      <c r="AS16" s="3"/>
      <c r="AT16" s="3"/>
      <c r="AU16" s="3"/>
      <c r="AV16" s="3"/>
      <c r="AW16" s="3"/>
    </row>
    <row r="17" spans="1:49" ht="100.5" customHeight="1" x14ac:dyDescent="0.3">
      <c r="A17" s="123"/>
      <c r="B17" s="64"/>
      <c r="C17" s="64"/>
      <c r="D17" s="64"/>
      <c r="E17" s="64"/>
      <c r="F17" s="123"/>
      <c r="G17" s="64"/>
      <c r="H17" s="64"/>
      <c r="I17" s="64"/>
      <c r="J17" s="64"/>
      <c r="K17" s="44" t="s">
        <v>71</v>
      </c>
      <c r="L17" s="45" t="s">
        <v>72</v>
      </c>
      <c r="M17" s="46">
        <f>IF(L17="PREVENIR",15,IF(L17="DETECTAR",10,IF(L17="NO ES UN CONTROL",0,"")))</f>
        <v>15</v>
      </c>
      <c r="N17" s="84" t="str">
        <f>IF(N14&lt;86,"DÉBIL",IF(N14&lt;96,"MODERADO",IF(N14&lt;101,"FUERTE","")))</f>
        <v>FUERTE</v>
      </c>
      <c r="O17" s="64"/>
      <c r="P17" s="74" t="str">
        <f>IF(AND(N17="FUERTE",O14="FUERTE (SIEMPRE SE EJECUTA)"),"FUERTE",IF(OR(N17="DÉBIL",O14="DÉBIL (NO SE EJECUTA)"),"DÉBIL",IF(OR(N17="MODERADO",O14="MODERADO (ALGUNAS VECES)"),"MODERADO")))</f>
        <v>FUERTE</v>
      </c>
      <c r="Q17" s="85">
        <f>IF(AND($P$17="FUERTE",$Q$14="DIRECTAMENTE"),2,IF(AND($P$17="FUERTE",$Q$14="DIRECTAMENTE"),2,IF(AND($P$17="FUERTE",$Q$14="DIRECTAMENTE"),2,IF(AND($P$17="FUERTE",$Q$14="NO DISMINUYE"),0,IF(AND($P$17="MODERADO",$Q$14="DIRECTAMENTE"),1,IF(AND($P$17="MODERADO",$Q$14="DIRECTAMENTE"),1,IF(AND($P$17="MODERADO",$Q$14="DIRECTAMENTE"),1,IF(AND($P$17="MODERADO",$Q$14="NO DISMINUYE"),0,"N/A"))))))))</f>
        <v>2</v>
      </c>
      <c r="R17" s="64"/>
      <c r="S17" s="64"/>
      <c r="T17" s="64"/>
      <c r="U17" s="78" t="s">
        <v>73</v>
      </c>
      <c r="V17" s="49"/>
      <c r="W17" s="64"/>
      <c r="X17" s="64"/>
      <c r="Y17" s="64"/>
      <c r="Z17" s="77"/>
      <c r="AA17" s="10"/>
      <c r="AB17" s="64"/>
      <c r="AC17" s="77"/>
      <c r="AD17" s="10"/>
      <c r="AE17" s="10"/>
      <c r="AF17" s="10"/>
      <c r="AG17" s="3"/>
      <c r="AH17" s="3"/>
      <c r="AI17" s="3"/>
      <c r="AJ17" s="3"/>
      <c r="AK17" s="3"/>
      <c r="AL17" s="3"/>
      <c r="AM17" s="3"/>
      <c r="AN17" s="3"/>
      <c r="AO17" s="3"/>
      <c r="AP17" s="3"/>
      <c r="AQ17" s="3"/>
      <c r="AR17" s="3"/>
      <c r="AS17" s="3"/>
      <c r="AT17" s="3"/>
      <c r="AU17" s="3"/>
      <c r="AV17" s="3"/>
      <c r="AW17" s="3"/>
    </row>
    <row r="18" spans="1:49" ht="100.5" customHeight="1" x14ac:dyDescent="0.3">
      <c r="A18" s="123"/>
      <c r="B18" s="64"/>
      <c r="C18" s="64"/>
      <c r="D18" s="64"/>
      <c r="E18" s="64"/>
      <c r="F18" s="123"/>
      <c r="G18" s="64"/>
      <c r="H18" s="64"/>
      <c r="I18" s="64"/>
      <c r="J18" s="64"/>
      <c r="K18" s="44" t="s">
        <v>74</v>
      </c>
      <c r="L18" s="45" t="s">
        <v>75</v>
      </c>
      <c r="M18" s="46">
        <f>IF(L18="CONFIABLE",15,IF(L18="NO CONFIABLE",0,""))</f>
        <v>15</v>
      </c>
      <c r="N18" s="72"/>
      <c r="O18" s="64"/>
      <c r="P18" s="64"/>
      <c r="Q18" s="64"/>
      <c r="R18" s="64"/>
      <c r="S18" s="64"/>
      <c r="T18" s="64"/>
      <c r="U18" s="79"/>
      <c r="V18" s="49"/>
      <c r="W18" s="64"/>
      <c r="X18" s="64"/>
      <c r="Y18" s="64"/>
      <c r="Z18" s="77"/>
      <c r="AA18" s="10"/>
      <c r="AB18" s="64"/>
      <c r="AC18" s="77"/>
      <c r="AD18" s="10"/>
      <c r="AE18" s="10"/>
      <c r="AF18" s="10"/>
      <c r="AG18" s="3"/>
      <c r="AH18" s="3"/>
      <c r="AI18" s="3"/>
      <c r="AJ18" s="3"/>
      <c r="AK18" s="3"/>
      <c r="AL18" s="3"/>
      <c r="AM18" s="3"/>
      <c r="AN18" s="3"/>
      <c r="AO18" s="3"/>
      <c r="AP18" s="3"/>
      <c r="AQ18" s="3"/>
      <c r="AR18" s="3"/>
      <c r="AS18" s="3"/>
      <c r="AT18" s="3"/>
      <c r="AU18" s="3"/>
      <c r="AV18" s="3"/>
      <c r="AW18" s="3"/>
    </row>
    <row r="19" spans="1:49" ht="100.5" customHeight="1" x14ac:dyDescent="0.3">
      <c r="A19" s="123"/>
      <c r="B19" s="64"/>
      <c r="C19" s="64"/>
      <c r="D19" s="64"/>
      <c r="E19" s="64"/>
      <c r="F19" s="123"/>
      <c r="G19" s="64"/>
      <c r="H19" s="64"/>
      <c r="I19" s="64"/>
      <c r="J19" s="64"/>
      <c r="K19" s="44" t="s">
        <v>76</v>
      </c>
      <c r="L19" s="45" t="s">
        <v>77</v>
      </c>
      <c r="M19" s="46">
        <f>IF(L19="SE INVESTIGAN Y RESUELVEN OPORTUNAMENTE",15,IF(L19="NO SE INVESTIGAN,  NI  RESUELVEN OPORTUNAMENTE",0,""))</f>
        <v>15</v>
      </c>
      <c r="N19" s="72"/>
      <c r="O19" s="64"/>
      <c r="P19" s="64"/>
      <c r="Q19" s="64"/>
      <c r="R19" s="64"/>
      <c r="S19" s="64"/>
      <c r="T19" s="64"/>
      <c r="U19" s="86" t="s">
        <v>78</v>
      </c>
      <c r="V19" s="43"/>
      <c r="W19" s="64"/>
      <c r="X19" s="64"/>
      <c r="Y19" s="64"/>
      <c r="Z19" s="77"/>
      <c r="AA19" s="10"/>
      <c r="AB19" s="64"/>
      <c r="AC19" s="77"/>
      <c r="AD19" s="10"/>
      <c r="AE19" s="10"/>
      <c r="AF19" s="10"/>
      <c r="AG19" s="3"/>
      <c r="AH19" s="3"/>
      <c r="AI19" s="3"/>
      <c r="AJ19" s="3"/>
      <c r="AK19" s="3"/>
      <c r="AL19" s="3"/>
      <c r="AM19" s="3"/>
      <c r="AN19" s="3"/>
      <c r="AO19" s="3"/>
      <c r="AP19" s="3"/>
      <c r="AQ19" s="3"/>
      <c r="AR19" s="3"/>
      <c r="AS19" s="3"/>
      <c r="AT19" s="3"/>
      <c r="AU19" s="3"/>
      <c r="AV19" s="3"/>
      <c r="AW19" s="3"/>
    </row>
    <row r="20" spans="1:49" ht="149.25" customHeight="1" x14ac:dyDescent="0.3">
      <c r="A20" s="123"/>
      <c r="B20" s="64"/>
      <c r="C20" s="64"/>
      <c r="D20" s="64"/>
      <c r="E20" s="64"/>
      <c r="F20" s="130"/>
      <c r="G20" s="75"/>
      <c r="H20" s="64"/>
      <c r="I20" s="75"/>
      <c r="J20" s="64"/>
      <c r="K20" s="50" t="s">
        <v>79</v>
      </c>
      <c r="L20" s="51" t="s">
        <v>80</v>
      </c>
      <c r="M20" s="52">
        <f>IF(L20="COMPLETA",10,IF(L20="INCOMPLETA",5,IF(L20="NO EXISTE",0,"")))</f>
        <v>10</v>
      </c>
      <c r="N20" s="72"/>
      <c r="O20" s="64"/>
      <c r="P20" s="75"/>
      <c r="Q20" s="75"/>
      <c r="R20" s="64"/>
      <c r="S20" s="64"/>
      <c r="T20" s="75"/>
      <c r="U20" s="77"/>
      <c r="V20" s="43"/>
      <c r="W20" s="64"/>
      <c r="X20" s="64"/>
      <c r="Y20" s="64"/>
      <c r="Z20" s="77"/>
      <c r="AA20" s="10"/>
      <c r="AB20" s="64"/>
      <c r="AC20" s="77"/>
      <c r="AD20" s="10"/>
      <c r="AE20" s="10"/>
      <c r="AF20" s="10"/>
      <c r="AG20" s="3"/>
      <c r="AH20" s="3"/>
      <c r="AI20" s="3"/>
      <c r="AJ20" s="3"/>
      <c r="AK20" s="3"/>
      <c r="AL20" s="3"/>
      <c r="AM20" s="3"/>
      <c r="AN20" s="3"/>
      <c r="AO20" s="3"/>
      <c r="AP20" s="3"/>
      <c r="AQ20" s="3"/>
      <c r="AR20" s="3"/>
      <c r="AS20" s="3"/>
      <c r="AT20" s="3"/>
      <c r="AU20" s="3"/>
      <c r="AV20" s="3"/>
      <c r="AW20" s="3"/>
    </row>
    <row r="21" spans="1:49" ht="409.5" customHeight="1" x14ac:dyDescent="0.3">
      <c r="A21" s="53">
        <v>2</v>
      </c>
      <c r="B21" s="54" t="s">
        <v>81</v>
      </c>
      <c r="C21" s="54" t="s">
        <v>82</v>
      </c>
      <c r="D21" s="54" t="s">
        <v>83</v>
      </c>
      <c r="E21" s="54" t="s">
        <v>84</v>
      </c>
      <c r="F21" s="55" t="s">
        <v>54</v>
      </c>
      <c r="G21" s="55" t="s">
        <v>55</v>
      </c>
      <c r="H21" s="55"/>
      <c r="I21" s="55" t="e">
        <v>#N/A</v>
      </c>
      <c r="J21" s="54" t="s">
        <v>85</v>
      </c>
      <c r="K21" s="56"/>
      <c r="L21" s="56"/>
      <c r="M21" s="56"/>
      <c r="N21" s="56"/>
      <c r="O21" s="56"/>
      <c r="P21" s="56"/>
      <c r="Q21" s="56"/>
      <c r="R21" s="56"/>
      <c r="S21" s="56"/>
      <c r="T21" s="56"/>
      <c r="U21" s="56"/>
      <c r="V21" s="57"/>
      <c r="W21" s="58">
        <v>46153</v>
      </c>
      <c r="X21" s="59" t="s">
        <v>86</v>
      </c>
      <c r="Y21" s="59" t="s">
        <v>87</v>
      </c>
      <c r="Z21" s="59" t="s">
        <v>88</v>
      </c>
      <c r="AA21" s="57"/>
      <c r="AB21" s="60" t="s">
        <v>89</v>
      </c>
      <c r="AC21" s="61"/>
      <c r="AD21" s="3"/>
      <c r="AE21" s="3"/>
      <c r="AF21" s="3"/>
      <c r="AG21" s="3"/>
      <c r="AH21" s="3"/>
      <c r="AI21" s="3"/>
      <c r="AJ21" s="3"/>
      <c r="AK21" s="3"/>
      <c r="AL21" s="3"/>
      <c r="AM21" s="3"/>
      <c r="AN21" s="3"/>
      <c r="AO21" s="3"/>
      <c r="AP21" s="3"/>
      <c r="AQ21" s="3"/>
      <c r="AR21" s="3"/>
      <c r="AS21" s="3"/>
      <c r="AT21" s="3"/>
      <c r="AU21" s="3"/>
      <c r="AV21" s="3"/>
      <c r="AW21" s="3"/>
    </row>
    <row r="22" spans="1:49" ht="60.75" customHeight="1" x14ac:dyDescent="0.3">
      <c r="A22" s="4"/>
      <c r="B22" s="62"/>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row>
    <row r="23" spans="1:49"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row>
    <row r="25" spans="1:49"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row>
    <row r="26" spans="1:49"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row>
    <row r="27" spans="1:49"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row>
    <row r="30" spans="1:49"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49"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ht="15.75" customHeight="1" x14ac:dyDescent="0.3"/>
    <row r="223" spans="1:49" ht="15.75" customHeight="1" x14ac:dyDescent="0.3"/>
    <row r="224" spans="1:49"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2">
    <mergeCell ref="X14:X20"/>
    <mergeCell ref="Y14:Y20"/>
    <mergeCell ref="Z14:Z20"/>
    <mergeCell ref="AB14:AB20"/>
    <mergeCell ref="AC14:AC20"/>
    <mergeCell ref="G14:G20"/>
    <mergeCell ref="H14:H20"/>
    <mergeCell ref="I14:I20"/>
    <mergeCell ref="J14:J20"/>
    <mergeCell ref="A11:A13"/>
    <mergeCell ref="A14:A20"/>
    <mergeCell ref="B14:B20"/>
    <mergeCell ref="C14:C20"/>
    <mergeCell ref="D14:D20"/>
    <mergeCell ref="E14:E20"/>
    <mergeCell ref="F14:F20"/>
    <mergeCell ref="A1:A3"/>
    <mergeCell ref="A8:A9"/>
    <mergeCell ref="A10:E10"/>
    <mergeCell ref="B11:B13"/>
    <mergeCell ref="C11:C13"/>
    <mergeCell ref="D11:D13"/>
    <mergeCell ref="E11:E13"/>
    <mergeCell ref="T11:U11"/>
    <mergeCell ref="F12:I12"/>
    <mergeCell ref="Q12:Q13"/>
    <mergeCell ref="R12:R13"/>
    <mergeCell ref="T12:T13"/>
    <mergeCell ref="U12:U13"/>
    <mergeCell ref="W14:W20"/>
    <mergeCell ref="N17:N20"/>
    <mergeCell ref="Q17:Q20"/>
    <mergeCell ref="U19:U20"/>
    <mergeCell ref="B1:AA3"/>
    <mergeCell ref="B4:I4"/>
    <mergeCell ref="J4:K7"/>
    <mergeCell ref="L4:O5"/>
    <mergeCell ref="P4:AC7"/>
    <mergeCell ref="B6:I6"/>
    <mergeCell ref="B7:I7"/>
    <mergeCell ref="F10:U10"/>
    <mergeCell ref="W10:Z12"/>
    <mergeCell ref="AB10:AC12"/>
    <mergeCell ref="F11:I11"/>
    <mergeCell ref="J11:R11"/>
    <mergeCell ref="U14:U16"/>
    <mergeCell ref="U17:U18"/>
    <mergeCell ref="O12:O13"/>
    <mergeCell ref="R14:R20"/>
    <mergeCell ref="S14:S20"/>
    <mergeCell ref="T14:T20"/>
    <mergeCell ref="P14:P16"/>
    <mergeCell ref="Q14:Q15"/>
    <mergeCell ref="J12:J13"/>
    <mergeCell ref="K12:K13"/>
    <mergeCell ref="L12:L13"/>
    <mergeCell ref="M12:M13"/>
    <mergeCell ref="N12:N13"/>
    <mergeCell ref="P12:P13"/>
    <mergeCell ref="N14:N16"/>
    <mergeCell ref="O14:O20"/>
    <mergeCell ref="P17:P20"/>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0000000}">
      <formula1>$AA$17:$AA$19</formula1>
    </dataValidation>
  </dataValidations>
  <pageMargins left="0.70866141732283472" right="0.70866141732283472" top="0.74803149606299213" bottom="0.74803149606299213" header="0" footer="0"/>
  <pageSetup scale="14"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PM01. Gestionar formac y capac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Cuenta Microsoft</dc:creator>
  <cp:lastModifiedBy>Cuenta Microsoft</cp:lastModifiedBy>
  <dcterms:created xsi:type="dcterms:W3CDTF">2026-01-22T21:17:35Z</dcterms:created>
  <dcterms:modified xsi:type="dcterms:W3CDTF">2026-05-22T00:04:52Z</dcterms:modified>
</cp:coreProperties>
</file>