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57313\Documents\VARIOS\IPES\2026\Riesgos\I SEGUIMIENTO 2026\Gestión\"/>
    </mc:Choice>
  </mc:AlternateContent>
  <xr:revisionPtr revIDLastSave="0" documentId="8_{52624BFE-C145-42A6-8DF5-C30BB2EC1A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M02. Alter. Comer_Emprendimien" sheetId="1" r:id="rId1"/>
  </sheets>
  <externalReferences>
    <externalReference r:id="rId2"/>
    <externalReference r:id="rId3"/>
  </externalReferences>
  <definedNames>
    <definedName name="ACEPTABLE">#REF!</definedName>
    <definedName name="AGENTE">#REF!</definedName>
    <definedName name="Asumir_Riesgo">#REF!</definedName>
    <definedName name="CLASES">#REF!</definedName>
    <definedName name="CONTROL">#REF!</definedName>
    <definedName name="DIRECCIONES1">#REF!</definedName>
    <definedName name="direcciones2">#REF!</definedName>
    <definedName name="Evaluación_Integral">'[1]RIESGOS DE GESTIÓN'!#REF!</definedName>
    <definedName name="FACTOR">#REF!</definedName>
    <definedName name="FUENTE">#REF!</definedName>
    <definedName name="GERENCIA">#REF!</definedName>
    <definedName name="GERENCIA1">#REF!</definedName>
    <definedName name="GERENCIAS">#REF!</definedName>
    <definedName name="NCONTROL">#REF!</definedName>
    <definedName name="NIVEL0">#REF!</definedName>
    <definedName name="Nivel1">#REF!</definedName>
    <definedName name="nivel2">#REF!</definedName>
    <definedName name="Nivel3">#REF!</definedName>
    <definedName name="Nivel4">#REF!</definedName>
    <definedName name="nIVEL5">#REF!</definedName>
    <definedName name="Nivel6">#REF!</definedName>
    <definedName name="NOMBRE">#REF!</definedName>
    <definedName name="NUMERO">#REF!</definedName>
    <definedName name="PESO">#REF!</definedName>
    <definedName name="Peso2">#REF!</definedName>
    <definedName name="PESOS">#REF!</definedName>
    <definedName name="PROCESO">#REF!</definedName>
    <definedName name="rS">#REF!</definedName>
    <definedName name="tratamiento">#REF!</definedName>
    <definedName name="Valor1">#REF!</definedName>
    <definedName name="valor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lFUFIYO6KcM+fPLkchHKshCi8rHCX57Ax8cw7/JzIDs="/>
    </ext>
  </extLst>
</workbook>
</file>

<file path=xl/calcChain.xml><?xml version="1.0" encoding="utf-8"?>
<calcChain xmlns="http://schemas.openxmlformats.org/spreadsheetml/2006/main">
  <c r="M34" i="1" l="1"/>
  <c r="M33" i="1"/>
  <c r="M32" i="1"/>
  <c r="M31" i="1"/>
  <c r="M30" i="1"/>
  <c r="M29" i="1"/>
  <c r="N28" i="1"/>
  <c r="N31" i="1" s="1"/>
  <c r="P31" i="1" s="1"/>
  <c r="P28" i="1" s="1"/>
  <c r="M28" i="1"/>
  <c r="H28" i="1"/>
  <c r="I28" i="1" s="1"/>
  <c r="M27" i="1"/>
  <c r="M26" i="1"/>
  <c r="M25" i="1"/>
  <c r="M24" i="1"/>
  <c r="M23" i="1"/>
  <c r="M22" i="1"/>
  <c r="M21" i="1"/>
  <c r="N21" i="1" s="1"/>
  <c r="N24" i="1" s="1"/>
  <c r="P24" i="1" s="1"/>
  <c r="P21" i="1" s="1"/>
  <c r="H21" i="1"/>
  <c r="I21" i="1" s="1"/>
  <c r="M20" i="1"/>
  <c r="M19" i="1"/>
  <c r="M18" i="1"/>
  <c r="M17" i="1"/>
  <c r="M16" i="1"/>
  <c r="M15" i="1"/>
  <c r="M14" i="1"/>
  <c r="N14" i="1" s="1"/>
  <c r="N17" i="1" s="1"/>
  <c r="P17" i="1" s="1"/>
  <c r="H14" i="1"/>
  <c r="I14" i="1" s="1"/>
  <c r="Q31" i="1" l="1"/>
  <c r="R28" i="1" s="1"/>
  <c r="S28" i="1" s="1"/>
  <c r="T28" i="1" s="1"/>
  <c r="Q24" i="1"/>
  <c r="R21" i="1" s="1"/>
  <c r="S21" i="1" s="1"/>
  <c r="T21" i="1" s="1"/>
  <c r="Q17" i="1"/>
  <c r="R14" i="1" s="1"/>
  <c r="S14" i="1" s="1"/>
  <c r="T14" i="1" s="1"/>
  <c r="P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6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ID#AAAB76c5650
Diego Espinel    (2026-05-14 19:38:04)
Revisar cambio del objetivo, formular planes de negocio.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JhlfOHA4WKttwi7X9Fdlr+9U+qA=="/>
    </ext>
  </extLst>
</comments>
</file>

<file path=xl/sharedStrings.xml><?xml version="1.0" encoding="utf-8"?>
<sst xmlns="http://schemas.openxmlformats.org/spreadsheetml/2006/main" count="132" uniqueCount="88">
  <si>
    <t>MAPA DE RIESGOS</t>
  </si>
  <si>
    <t xml:space="preserve">Código: </t>
  </si>
  <si>
    <t>PE01-FO-002</t>
  </si>
  <si>
    <t>Versión:</t>
  </si>
  <si>
    <t>Fecha:</t>
  </si>
  <si>
    <t>PROCESO</t>
  </si>
  <si>
    <t>PM02. Ofertar Alternativas y Servicio de Emprendimiento para la Generación de Ingresos a la Población de la Economía Informal - Emprendimiento</t>
  </si>
  <si>
    <t>OBJETIVO DEL PROCESO</t>
  </si>
  <si>
    <t>Brindar alternativas económicas transitorias reguladas en el espacio público y fuera de él, asesorar y acompañar las unidades e iniciativas productivas de la economía popular a través de la formulación de planes de negocio, fortalecimiento empresarial, el apalancamiento financiero con el fin de mejorar su productividad y calidad de vida de los beneficiarios.</t>
  </si>
  <si>
    <t>FORMULACIÓN</t>
  </si>
  <si>
    <r>
      <rPr>
        <b/>
        <sz val="10"/>
        <color theme="1"/>
        <rFont val="Arial"/>
      </rPr>
      <t>1</t>
    </r>
    <r>
      <rPr>
        <b/>
        <vertAlign val="superscript"/>
        <sz val="10"/>
        <color theme="1"/>
        <rFont val="Arial"/>
      </rPr>
      <t>er</t>
    </r>
    <r>
      <rPr>
        <b/>
        <sz val="10"/>
        <color theme="1"/>
        <rFont val="Arial"/>
      </rPr>
      <t xml:space="preserve"> SEGUIMIENTO</t>
    </r>
  </si>
  <si>
    <r>
      <rPr>
        <b/>
        <sz val="10"/>
        <color theme="1"/>
        <rFont val="Arial"/>
      </rPr>
      <t>2</t>
    </r>
    <r>
      <rPr>
        <b/>
        <vertAlign val="superscript"/>
        <sz val="10"/>
        <color theme="1"/>
        <rFont val="Arial"/>
      </rPr>
      <t>do</t>
    </r>
    <r>
      <rPr>
        <b/>
        <sz val="10"/>
        <color theme="1"/>
        <rFont val="Arial"/>
      </rPr>
      <t xml:space="preserve"> SEGUIMIENTO</t>
    </r>
  </si>
  <si>
    <r>
      <rPr>
        <b/>
        <sz val="10"/>
        <color theme="1"/>
        <rFont val="Arial"/>
      </rPr>
      <t>3</t>
    </r>
    <r>
      <rPr>
        <b/>
        <vertAlign val="superscript"/>
        <sz val="10"/>
        <color theme="1"/>
        <rFont val="Arial"/>
      </rPr>
      <t xml:space="preserve">er </t>
    </r>
    <r>
      <rPr>
        <b/>
        <sz val="10"/>
        <color theme="1"/>
        <rFont val="Arial"/>
      </rPr>
      <t>SEGUIMIENTO</t>
    </r>
  </si>
  <si>
    <t>ALCANCE DEL PROCESO</t>
  </si>
  <si>
    <t>El proceso inicia con el establecimiento del plan de acción y culmina con la medición, seguimiento  e implementación de acciones para mejorar  su desempeño</t>
  </si>
  <si>
    <t>X</t>
  </si>
  <si>
    <t>INICIO</t>
  </si>
  <si>
    <t>IDENTIFICACIÓN DEL RIESGO</t>
  </si>
  <si>
    <t>VALORACIÓN DEL RIESGO</t>
  </si>
  <si>
    <t xml:space="preserve">MONITOREO </t>
  </si>
  <si>
    <t>SEGUIMIENTO Y EVALUACIÓN</t>
  </si>
  <si>
    <t>REFERENCIA</t>
  </si>
  <si>
    <t>CAUSA INMEDIATA</t>
  </si>
  <si>
    <t>CAUSA RAÍZ</t>
  </si>
  <si>
    <t>DESCRIPCIÓN DEL RIESGO</t>
  </si>
  <si>
    <t>IMPACTO</t>
  </si>
  <si>
    <t>ANÁLISIS DEL RIESGO</t>
  </si>
  <si>
    <t>EVALUACIÓN DEL RIESGO</t>
  </si>
  <si>
    <t>RIESGO RESIDUAL</t>
  </si>
  <si>
    <t>RIESGO INHERENTE</t>
  </si>
  <si>
    <t xml:space="preserve">DESCRIPCIÓN DE LA ACTIVIDAD DE CONTROL </t>
  </si>
  <si>
    <t xml:space="preserve">CARACTERISTICAS DEL CONTROL </t>
  </si>
  <si>
    <t>SÍ/NO</t>
  </si>
  <si>
    <t>Valor</t>
  </si>
  <si>
    <t>PESO DEL DISEÑO DE CADA CONTROL</t>
  </si>
  <si>
    <t>PESO DE LA EJECUCIÓN DE CADA CONTROL</t>
  </si>
  <si>
    <t>SOLIDEZ INDIVIDUAL DE CADA CONTROL</t>
  </si>
  <si>
    <t>CONTROLES AYUDAN A DISMINUIR PROBABILIDAD</t>
  </si>
  <si>
    <t>PROBABILIDAD RESIDUAL</t>
  </si>
  <si>
    <t>ZONA DE RIESGO RESIDUAL</t>
  </si>
  <si>
    <t>ACCIONES DE CONTINGENCIA EN CASO DE MATERIALIZACIÓN DEL RIESGO</t>
  </si>
  <si>
    <t>PROBABILIDAD INHERENTE</t>
  </si>
  <si>
    <t>IMPACTO INHERENTE</t>
  </si>
  <si>
    <t>ZONA DE RIESGO INHERENTE</t>
  </si>
  <si>
    <t>FECHA DEL MONITOREO</t>
  </si>
  <si>
    <t>REPORTE DE LA EJECUCIÓN DE LOS CONTROLES</t>
  </si>
  <si>
    <t>REPORTE DE LAS ACCIONES DESARROLLADAS EN CASO DE QUE SE HAYA MATERIALIZADO EL RIESGO</t>
  </si>
  <si>
    <t>OBSERVACIONES DEL MONITOREO</t>
  </si>
  <si>
    <t>OBSERVACIONES SEGUNDA LÍNEA DE DEFENSA</t>
  </si>
  <si>
    <t xml:space="preserve">OBSERVACIONES TERCERA LÍNEA DE DEFENSA </t>
  </si>
  <si>
    <t>Debilidad en la presentación de la oferta y requisitos, de los servicios de emprendimiento en aspectos técnicos y metodológicos.</t>
  </si>
  <si>
    <t>Deserción de los beneficiarios, algunos participantes abandonan el proyecto debido a factores como falta de interés, debilidades en los procesos de perfilación.</t>
  </si>
  <si>
    <t>Probabilidad de incumplir con las metas establecidas en el proyecto de inversión debido a la insuficiencia en la cantidad de unidades de negocio requeridas.</t>
  </si>
  <si>
    <t>Pérdida de confianza y credibilidad en los procesos de asistencia técnica a unidades de negocio.
Incumplimiento de los planes y metas relacionados.</t>
  </si>
  <si>
    <t>BAJA</t>
  </si>
  <si>
    <t>MODERADO</t>
  </si>
  <si>
    <r>
      <rPr>
        <sz val="17"/>
        <color theme="1"/>
        <rFont val="Arial"/>
      </rPr>
      <t>Realizar la adecuada perfilación de las personas interesadas en asistencias técnicas grupales de acuerdo con el formato establecido, y realizar seguimiento a su permanencia.
Responsable: Subdirector(a) SESEC. Equipo psicosocial-Emprendimiento.
Periodicidad: Cuatrimestral
Propósito: Realizar reuniones personalizadas con los beneficiarios interesados en las asistencias, para realizar la perfilación de manera correcta.</t>
    </r>
    <r>
      <rPr>
        <b/>
        <sz val="17"/>
        <color theme="1"/>
        <rFont val="Arial"/>
      </rPr>
      <t xml:space="preserve">
</t>
    </r>
    <r>
      <rPr>
        <sz val="17"/>
        <color theme="1"/>
        <rFont val="Arial"/>
      </rPr>
      <t>Evidencias:
* Acta de reunión con los compromisos.
* Informe de perfilación.
* Informe de deserción.
Observaciones y/o desviaciones: Realizar seguimiento a las personas con riesgo de deserción, por medio de correos electrónicos y notificaciones, en donde se evidencien el panorama y seguimiento.</t>
    </r>
  </si>
  <si>
    <t>¿Existe un responsable asignado a la ejecución del control?</t>
  </si>
  <si>
    <t>ASIGNADO</t>
  </si>
  <si>
    <t>FUERTE (Siempre se Ejecuta)</t>
  </si>
  <si>
    <t>DIRECTAMENTE</t>
  </si>
  <si>
    <t>Informar al Subdirector(a) de SESEC por medio de correo electrónico con la situación y alerta presentada para tomar las acciones a lugar.</t>
  </si>
  <si>
    <t>Para el primer cuatrimestre 2026, se realizó la adecuada perfilación de las personas interesadas en asistencias técnicas grupales de acuerdo con el formato establecido.</t>
  </si>
  <si>
    <t>A la fecha no se ha materializado el riesgo.</t>
  </si>
  <si>
    <t xml:space="preserve">Se evidencian los soportes relacionados con la actividad de control </t>
  </si>
  <si>
    <t>¿El responsable tiene la autoridad y adecuada segregación de funciones en la ejecución del control?</t>
  </si>
  <si>
    <t>ADECUADO</t>
  </si>
  <si>
    <t>¿La oportunidad en que se ejecuta el control ayuda a prevenir la mitigación del riesgo o a detectar la materialización del riesgo de manera oportuna?</t>
  </si>
  <si>
    <t>OPORTUNA</t>
  </si>
  <si>
    <t>No. De columnas en la matriz de riesgo que se desplaza en el eje de la probabilidad.</t>
  </si>
  <si>
    <t>¿Las actividades que se desarrollan en el
control realmente buscan por si sola prevenir o detectar las causas que pueden dar origen al riesgo, Ej.: verificar, validar, cotejar, comparar, revisar, etc.?</t>
  </si>
  <si>
    <t>PREVENIR</t>
  </si>
  <si>
    <t>¿SE MATERIALIZO EL RIESGO DURANTE EL PERIODO?</t>
  </si>
  <si>
    <t>¿La fuente de información que se utiliza en el desarrollo del control es información confiable que permita mitigar el riesgo?</t>
  </si>
  <si>
    <t>CONFIABLE</t>
  </si>
  <si>
    <t>¿Las observaciones, desviaciones o diferencias identificadas como resultados de la ejecución del control son investigadas y resueltas de manera oportuna?</t>
  </si>
  <si>
    <t>SE INVESTIGAN Y RESUELVEN OPORTUNAMENTE</t>
  </si>
  <si>
    <t>NO</t>
  </si>
  <si>
    <t>¿Se deja evidencia o rastro de la ejecución del control que permita a cualquier tercero con la evidencia llegar a la misma conclusión?</t>
  </si>
  <si>
    <t>COMPLETA</t>
  </si>
  <si>
    <t xml:space="preserve">
Inadecuada planeación de la organización de las muestras empresariales.
</t>
  </si>
  <si>
    <t xml:space="preserve">
Inadecuada identificación de los mercados potenciales para el desarrollo de las muestras empresariales.</t>
  </si>
  <si>
    <t>Probabilidad de incumplir con las metas establecidas en el proyecto de inversión debido a la falta de participación de los beneficiarios en las muestras empresariales.</t>
  </si>
  <si>
    <t>Pérdida de confianza y credibilidad en la capacidad de gestión de la Entidad.
Incumplimiento de los planes y metas relacionados.</t>
  </si>
  <si>
    <r>
      <rPr>
        <sz val="16"/>
        <color theme="1"/>
        <rFont val="Arial"/>
      </rPr>
      <t xml:space="preserve">Realizar la planeación de la convocatoria a las ferias muestras empresariales, mediante un cronograma establecido.
Responsable: Subdirector (a) SESEC- equipo de emprendimiento.
Periodicidad: Cuatrimestral
Propósito: Garantizar la participación de los beneficiarios a las muestras empresariales, mediante la planeación de la convocatoria y su respectivo seguimiento.
</t>
    </r>
    <r>
      <rPr>
        <b/>
        <sz val="16"/>
        <color theme="1"/>
        <rFont val="Arial"/>
      </rPr>
      <t xml:space="preserve">
</t>
    </r>
    <r>
      <rPr>
        <sz val="16"/>
        <color theme="1"/>
        <rFont val="Arial"/>
      </rPr>
      <t>Evidencias: 
* Cronograma establecido.
* Correos electrónicos con la convocatoria.
* Compromiso de participación firmado por el beneficiario.
Observaciones y/o desviaciones: Actualización del procedimiento de emprendimiento, espacios de comercialización con la descripción de la convocatoria y seguimiento de la participación de los beneficiarios</t>
    </r>
  </si>
  <si>
    <t>Para el año 2026, se cuenta con una meta de 6 espacios de comercialización.
Para el primer cuatrimestre se ejecutó 1 espacio de comercialización:
1. Feria del Congreso: 22 y 23 de abril 2026.</t>
  </si>
  <si>
    <t>MEDIA</t>
  </si>
  <si>
    <r>
      <rPr>
        <sz val="16"/>
        <color theme="1"/>
        <rFont val="Arial"/>
      </rPr>
      <t xml:space="preserve">
</t>
    </r>
    <r>
      <rPr>
        <b/>
        <sz val="16"/>
        <color theme="1"/>
        <rFont val="Arial"/>
      </rPr>
      <t>Responsable: Subdirector SESEC
Periodicidad: Trimestral
Propósito:  Verificar las cuentas de servicios y escalar los casos correspondientes.
Evidencias: Acta de reunión
Lista de asistencia
El Subdirector (a) identifica, escala a Profesional Especializado, notifica por escrito al comerciante sobre el incumplimiento al Reglamento Res 267. Se escalan los casos de incumplimiento correspondientes validando con la SJC.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</si>
</sst>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6" x14ac:knownFonts="1">
    <font>
      <sz val="11"/>
      <color theme="1"/>
      <name val="Calibri"/>
      <scheme val="minor"/>
    </font>
    <font>
      <sz val="11"/>
      <color theme="1"/>
      <name val="Arial"/>
    </font>
    <font>
      <b/>
      <sz val="16"/>
      <color theme="1"/>
      <name val="Arial"/>
    </font>
    <font>
      <sz val="11"/>
      <name val="Calibri"/>
    </font>
    <font>
      <b/>
      <sz val="12"/>
      <color theme="1"/>
      <name val="Arial"/>
    </font>
    <font>
      <sz val="11"/>
      <color theme="1"/>
      <name val="Calibri"/>
    </font>
    <font>
      <sz val="12"/>
      <color theme="1"/>
      <name val="Arial"/>
    </font>
    <font>
      <b/>
      <sz val="10"/>
      <color theme="1"/>
      <name val="Arial"/>
    </font>
    <font>
      <sz val="10"/>
      <color theme="1"/>
      <name val="Times New Roman"/>
    </font>
    <font>
      <sz val="10"/>
      <color theme="1"/>
      <name val="Arial"/>
    </font>
    <font>
      <b/>
      <sz val="20"/>
      <color theme="1"/>
      <name val="Arial"/>
    </font>
    <font>
      <b/>
      <u/>
      <sz val="11"/>
      <color theme="1"/>
      <name val="Calibri"/>
    </font>
    <font>
      <b/>
      <sz val="10"/>
      <color theme="1"/>
      <name val="Times New Roman"/>
    </font>
    <font>
      <sz val="16"/>
      <color theme="1"/>
      <name val="Arial"/>
    </font>
    <font>
      <b/>
      <sz val="11"/>
      <color theme="1"/>
      <name val="Arial"/>
    </font>
    <font>
      <sz val="14"/>
      <color theme="1"/>
      <name val="Arial"/>
    </font>
    <font>
      <sz val="15"/>
      <color theme="1"/>
      <name val="Arial"/>
    </font>
    <font>
      <sz val="15"/>
      <color rgb="FF000000"/>
      <name val="Arial"/>
    </font>
    <font>
      <sz val="16"/>
      <color rgb="FF000000"/>
      <name val="Times New Roman"/>
    </font>
    <font>
      <b/>
      <sz val="14"/>
      <color theme="1"/>
      <name val="Arial"/>
    </font>
    <font>
      <sz val="18"/>
      <color theme="1"/>
      <name val="Arial"/>
    </font>
    <font>
      <sz val="14"/>
      <color theme="1"/>
      <name val="Times New Roman"/>
    </font>
    <font>
      <sz val="22"/>
      <color rgb="FFFF0000"/>
      <name val="Calibri"/>
    </font>
    <font>
      <b/>
      <vertAlign val="superscript"/>
      <sz val="10"/>
      <color theme="1"/>
      <name val="Arial"/>
    </font>
    <font>
      <sz val="17"/>
      <color theme="1"/>
      <name val="Arial"/>
    </font>
    <font>
      <b/>
      <sz val="17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98A8BD"/>
        <bgColor rgb="FF98A8BD"/>
      </patternFill>
    </fill>
    <fill>
      <patternFill patternType="solid">
        <fgColor rgb="FFB4C6E7"/>
        <bgColor rgb="FFB4C6E7"/>
      </patternFill>
    </fill>
    <fill>
      <patternFill patternType="solid">
        <fgColor rgb="FF9CC2E5"/>
        <bgColor rgb="FF9CC2E5"/>
      </patternFill>
    </fill>
    <fill>
      <patternFill patternType="solid">
        <fgColor rgb="FFECECEC"/>
        <bgColor rgb="FFECECEC"/>
      </patternFill>
    </fill>
    <fill>
      <patternFill patternType="solid">
        <fgColor rgb="FFDEEAF6"/>
        <bgColor rgb="FFDEEAF6"/>
      </patternFill>
    </fill>
    <fill>
      <patternFill patternType="solid">
        <fgColor rgb="FFD8D8D8"/>
        <bgColor rgb="FFD8D8D8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4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5" fillId="0" borderId="0" xfId="0" applyFont="1"/>
    <xf numFmtId="0" fontId="1" fillId="0" borderId="0" xfId="0" applyFont="1"/>
    <xf numFmtId="0" fontId="4" fillId="0" borderId="8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164" fontId="6" fillId="2" borderId="14" xfId="0" applyNumberFormat="1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" fillId="0" borderId="25" xfId="0" applyFont="1" applyBorder="1"/>
    <xf numFmtId="0" fontId="1" fillId="0" borderId="28" xfId="0" applyFont="1" applyBorder="1"/>
    <xf numFmtId="0" fontId="7" fillId="2" borderId="30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164" fontId="12" fillId="2" borderId="30" xfId="0" applyNumberFormat="1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164" fontId="12" fillId="2" borderId="32" xfId="0" applyNumberFormat="1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7" fillId="0" borderId="41" xfId="0" applyFont="1" applyBorder="1" applyAlignment="1">
      <alignment horizontal="center"/>
    </xf>
    <xf numFmtId="0" fontId="12" fillId="0" borderId="0" xfId="0" applyFont="1"/>
    <xf numFmtId="0" fontId="7" fillId="3" borderId="4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12" fillId="5" borderId="55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56" xfId="0" applyFont="1" applyFill="1" applyBorder="1" applyAlignment="1">
      <alignment horizontal="center" vertical="center" wrapText="1"/>
    </xf>
    <xf numFmtId="0" fontId="12" fillId="6" borderId="55" xfId="0" applyFont="1" applyFill="1" applyBorder="1" applyAlignment="1">
      <alignment horizontal="center" vertical="center" wrapText="1"/>
    </xf>
    <xf numFmtId="0" fontId="12" fillId="6" borderId="56" xfId="0" applyFont="1" applyFill="1" applyBorder="1" applyAlignment="1">
      <alignment horizontal="center" vertical="center" wrapText="1"/>
    </xf>
    <xf numFmtId="0" fontId="6" fillId="0" borderId="60" xfId="0" applyFont="1" applyBorder="1" applyAlignment="1">
      <alignment horizontal="left" vertical="top" wrapText="1"/>
    </xf>
    <xf numFmtId="0" fontId="7" fillId="0" borderId="61" xfId="0" applyFont="1" applyBorder="1" applyAlignment="1">
      <alignment horizontal="center" vertical="center" wrapText="1"/>
    </xf>
    <xf numFmtId="1" fontId="6" fillId="0" borderId="6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64" xfId="0" applyFont="1" applyBorder="1" applyAlignment="1">
      <alignment horizontal="left" vertical="top" wrapText="1"/>
    </xf>
    <xf numFmtId="0" fontId="7" fillId="0" borderId="65" xfId="0" applyFont="1" applyBorder="1" applyAlignment="1">
      <alignment horizontal="center" vertical="center" wrapText="1"/>
    </xf>
    <xf numFmtId="1" fontId="6" fillId="0" borderId="65" xfId="0" applyNumberFormat="1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6" fillId="8" borderId="2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6" fillId="0" borderId="71" xfId="0" applyFont="1" applyBorder="1" applyAlignment="1">
      <alignment horizontal="left" vertical="top" wrapText="1"/>
    </xf>
    <xf numFmtId="0" fontId="7" fillId="0" borderId="72" xfId="0" applyFont="1" applyBorder="1" applyAlignment="1">
      <alignment horizontal="center" vertical="center" wrapText="1"/>
    </xf>
    <xf numFmtId="1" fontId="6" fillId="0" borderId="72" xfId="0" applyNumberFormat="1" applyFont="1" applyBorder="1" applyAlignment="1">
      <alignment horizontal="center" vertical="center"/>
    </xf>
    <xf numFmtId="0" fontId="22" fillId="0" borderId="0" xfId="0" applyFont="1"/>
    <xf numFmtId="0" fontId="2" fillId="7" borderId="45" xfId="0" applyFont="1" applyFill="1" applyBorder="1" applyAlignment="1">
      <alignment horizontal="center" vertical="center"/>
    </xf>
    <xf numFmtId="0" fontId="3" fillId="0" borderId="59" xfId="0" applyFont="1" applyBorder="1"/>
    <xf numFmtId="0" fontId="3" fillId="0" borderId="53" xfId="0" applyFont="1" applyBorder="1"/>
    <xf numFmtId="0" fontId="14" fillId="0" borderId="45" xfId="0" applyFont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3" fillId="0" borderId="52" xfId="0" applyFont="1" applyBorder="1"/>
    <xf numFmtId="0" fontId="7" fillId="3" borderId="45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 wrapText="1"/>
    </xf>
    <xf numFmtId="1" fontId="2" fillId="0" borderId="62" xfId="0" applyNumberFormat="1" applyFont="1" applyBorder="1" applyAlignment="1">
      <alignment horizontal="center" vertical="center" wrapText="1"/>
    </xf>
    <xf numFmtId="0" fontId="3" fillId="0" borderId="66" xfId="0" applyFont="1" applyBorder="1"/>
    <xf numFmtId="0" fontId="4" fillId="0" borderId="45" xfId="0" applyFont="1" applyBorder="1" applyAlignment="1">
      <alignment horizontal="center" vertical="center" wrapText="1"/>
    </xf>
    <xf numFmtId="0" fontId="3" fillId="0" borderId="70" xfId="0" applyFont="1" applyBorder="1"/>
    <xf numFmtId="0" fontId="19" fillId="7" borderId="45" xfId="0" applyFont="1" applyFill="1" applyBorder="1" applyAlignment="1">
      <alignment horizontal="center" vertical="center" wrapText="1"/>
    </xf>
    <xf numFmtId="0" fontId="15" fillId="0" borderId="63" xfId="0" applyFont="1" applyBorder="1" applyAlignment="1">
      <alignment horizontal="left" vertical="center" wrapText="1"/>
    </xf>
    <xf numFmtId="0" fontId="3" fillId="0" borderId="67" xfId="0" applyFont="1" applyBorder="1"/>
    <xf numFmtId="0" fontId="7" fillId="9" borderId="63" xfId="0" applyFont="1" applyFill="1" applyBorder="1" applyAlignment="1">
      <alignment horizontal="left" vertical="center" wrapText="1"/>
    </xf>
    <xf numFmtId="0" fontId="3" fillId="0" borderId="69" xfId="0" applyFont="1" applyBorder="1"/>
    <xf numFmtId="0" fontId="7" fillId="3" borderId="46" xfId="0" applyFont="1" applyFill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/>
    </xf>
    <xf numFmtId="164" fontId="16" fillId="0" borderId="45" xfId="0" applyNumberFormat="1" applyFont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 wrapText="1"/>
    </xf>
    <xf numFmtId="0" fontId="3" fillId="0" borderId="73" xfId="0" applyFont="1" applyBorder="1"/>
    <xf numFmtId="0" fontId="2" fillId="8" borderId="45" xfId="0" applyFont="1" applyFill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/>
    </xf>
    <xf numFmtId="0" fontId="3" fillId="0" borderId="74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0" fillId="0" borderId="0" xfId="0"/>
    <xf numFmtId="0" fontId="3" fillId="0" borderId="7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16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4" fillId="0" borderId="22" xfId="0" applyFont="1" applyBorder="1" applyAlignment="1">
      <alignment horizontal="left" vertical="center" wrapText="1"/>
    </xf>
    <xf numFmtId="0" fontId="3" fillId="0" borderId="23" xfId="0" applyFont="1" applyBorder="1"/>
    <xf numFmtId="0" fontId="7" fillId="3" borderId="35" xfId="0" applyFont="1" applyFill="1" applyBorder="1" applyAlignment="1">
      <alignment horizontal="center" vertical="center" wrapText="1"/>
    </xf>
    <xf numFmtId="0" fontId="3" fillId="0" borderId="36" xfId="0" applyFont="1" applyBorder="1"/>
    <xf numFmtId="0" fontId="3" fillId="0" borderId="37" xfId="0" applyFont="1" applyBorder="1"/>
    <xf numFmtId="0" fontId="12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/>
    </xf>
    <xf numFmtId="0" fontId="3" fillId="0" borderId="41" xfId="0" applyFont="1" applyBorder="1"/>
    <xf numFmtId="0" fontId="3" fillId="0" borderId="27" xfId="0" applyFont="1" applyBorder="1"/>
    <xf numFmtId="0" fontId="7" fillId="0" borderId="28" xfId="0" applyFont="1" applyBorder="1" applyAlignment="1">
      <alignment horizontal="center"/>
    </xf>
    <xf numFmtId="0" fontId="7" fillId="3" borderId="22" xfId="0" applyFont="1" applyFill="1" applyBorder="1" applyAlignment="1">
      <alignment horizontal="center" vertical="center" wrapText="1"/>
    </xf>
    <xf numFmtId="0" fontId="3" fillId="0" borderId="34" xfId="0" applyFont="1" applyBorder="1"/>
    <xf numFmtId="0" fontId="1" fillId="0" borderId="1" xfId="0" applyFont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3" fillId="0" borderId="31" xfId="0" applyFont="1" applyBorder="1"/>
    <xf numFmtId="0" fontId="7" fillId="3" borderId="39" xfId="0" applyFont="1" applyFill="1" applyBorder="1" applyAlignment="1">
      <alignment horizontal="center" vertical="center" wrapText="1"/>
    </xf>
    <xf numFmtId="0" fontId="3" fillId="0" borderId="43" xfId="0" applyFont="1" applyBorder="1"/>
    <xf numFmtId="0" fontId="3" fillId="0" borderId="49" xfId="0" applyFont="1" applyBorder="1"/>
    <xf numFmtId="0" fontId="7" fillId="3" borderId="38" xfId="0" applyFont="1" applyFill="1" applyBorder="1" applyAlignment="1">
      <alignment horizontal="center" vertical="center" wrapText="1"/>
    </xf>
    <xf numFmtId="0" fontId="3" fillId="0" borderId="42" xfId="0" applyFont="1" applyBorder="1"/>
    <xf numFmtId="0" fontId="3" fillId="0" borderId="48" xfId="0" applyFont="1" applyBorder="1"/>
    <xf numFmtId="0" fontId="7" fillId="0" borderId="59" xfId="0" applyFont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/>
    </xf>
    <xf numFmtId="0" fontId="13" fillId="0" borderId="45" xfId="0" applyFont="1" applyBorder="1" applyAlignment="1">
      <alignment horizontal="left" vertical="top" wrapText="1"/>
    </xf>
    <xf numFmtId="0" fontId="17" fillId="0" borderId="45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164" fontId="21" fillId="0" borderId="45" xfId="0" applyNumberFormat="1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 patternType="solid">
          <fgColor rgb="FFFFFF00"/>
          <bgColor rgb="FFFFFF00"/>
        </patternFill>
      </fill>
    </dxf>
    <dxf>
      <fill>
        <patternFill patternType="solid">
          <fgColor rgb="FFEC6114"/>
          <bgColor rgb="FFEC6114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C6114"/>
          <bgColor rgb="FFEC6114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9"/>
      </font>
      <fill>
        <patternFill patternType="none"/>
      </fill>
    </dxf>
    <dxf>
      <font>
        <color theme="9"/>
      </font>
      <fill>
        <patternFill patternType="none"/>
      </fill>
    </dxf>
    <dxf>
      <fill>
        <patternFill patternType="solid">
          <fgColor theme="9"/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customschemas.google.com/relationships/workbookmetadata" Target="meta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38100</xdr:rowOff>
    </xdr:from>
    <xdr:ext cx="962025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6eddabe866e4fb11/Documentos/Documentos%20Paola/IPES%202024/15.%20MATRIZ%20DE%20RIESGOS/Formulacion-Mapa-de-riesgos-de-gestion.xlsx" TargetMode="External"/><Relationship Id="rId1" Type="http://schemas.openxmlformats.org/officeDocument/2006/relationships/externalLinkPath" Target="/6eddabe866e4fb11/Documentos/Documentos%20Paola/IPES%202024/15.%20MATRIZ%20DE%20RIESGOS/Formulacion-Mapa-de-riesgos-de-gesti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2025/RIESGOS/formulaci&#243;n%202025/Matrices%20gesti&#243;n%202025/veriones%20finales/Formulaci&#243;n_Mapa%20de%20riesgos%20gesti&#243;n_Alt.%20Comer_emprendimiento.xlsx" TargetMode="External"/><Relationship Id="rId1" Type="http://schemas.openxmlformats.org/officeDocument/2006/relationships/externalLinkPath" Target="/Users/57313/Documents/VARIOS/IPES/2025/RIESGOS/formulaci&#243;n%202025/Matrices%20gesti&#243;n%202025/veriones%20finales/Formulaci&#243;n_Mapa%20de%20riesgos%20gesti&#243;n_Alt.%20Comer_emprend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IESGOS DE GESTIÓN"/>
      <sheetName val="PE01.Planeción Estrat y Táctica"/>
      <sheetName val="PE01.Plan Estrat y Táct - PIGA"/>
      <sheetName val="PE02. Gestión de Comunic"/>
      <sheetName val="PE03.Gestión Conocim Innovación"/>
      <sheetName val="PM01. Gestionar formac y capac"/>
      <sheetName val="PM02. Alternativas Comerciales"/>
      <sheetName val="PM02. Alter. Comer_Emprendimien"/>
      <sheetName val="PM03.Administrar el Sistema PDM"/>
      <sheetName val="PA01. Servicio al ciudadano"/>
      <sheetName val="PA02. Talento Humano"/>
      <sheetName val="PA02. Talento Humano_nómina"/>
      <sheetName val="PA02. Talento Humano_SST"/>
      <sheetName val="PA03. Gestión de la Inf y RT "/>
      <sheetName val="PA04. Gestión adquis-Cartera"/>
      <sheetName val="PA04. Gestión adquis-Contabilid"/>
      <sheetName val="PA04. Gestión adquis-Tesorería"/>
      <sheetName val="PA04. Gestión adquis-Presupuest"/>
      <sheetName val="PA04. Gestión adquis - Contract"/>
      <sheetName val="PA05. Ges de rec. físic_Almacén"/>
      <sheetName val="PA05. Gestión de recursos físic"/>
      <sheetName val="PA06. Gestión jurídica"/>
      <sheetName val="PV01. Eval Integral- discipli  "/>
      <sheetName val="PV01. Eval Integral- A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IESGO"/>
      <sheetName val="Datos"/>
      <sheetName val="INSTRUCTIVO DE DILIGENCIAMIENTO"/>
      <sheetName val="Encuesta de impacto "/>
    </sheetNames>
    <sheetDataSet>
      <sheetData sheetId="0"/>
      <sheetData sheetId="1">
        <row r="3">
          <cell r="D3" t="str">
            <v>MUY BAJA - LEVE</v>
          </cell>
          <cell r="E3" t="str">
            <v>BAJO</v>
          </cell>
        </row>
        <row r="4">
          <cell r="D4" t="str">
            <v>MUY BAJA - MENOR</v>
          </cell>
          <cell r="E4" t="str">
            <v>BAJO</v>
          </cell>
        </row>
        <row r="5">
          <cell r="D5" t="str">
            <v>MUY BAJA - MODERADO</v>
          </cell>
          <cell r="E5" t="str">
            <v>MODERADO</v>
          </cell>
        </row>
        <row r="6">
          <cell r="D6" t="str">
            <v>MUY BAJA - MAYOR</v>
          </cell>
          <cell r="E6" t="str">
            <v>ALTO</v>
          </cell>
        </row>
        <row r="7">
          <cell r="D7" t="str">
            <v>MUY BAJA - CATASTRÓFICO</v>
          </cell>
          <cell r="E7" t="str">
            <v>EXTREMO</v>
          </cell>
        </row>
        <row r="8">
          <cell r="D8" t="str">
            <v>BAJA - LEVE</v>
          </cell>
          <cell r="E8" t="str">
            <v>BAJO</v>
          </cell>
        </row>
        <row r="9">
          <cell r="D9" t="str">
            <v>BAJA - MENOR</v>
          </cell>
          <cell r="E9" t="str">
            <v>MODERADO</v>
          </cell>
        </row>
        <row r="10">
          <cell r="D10" t="str">
            <v>BAJA - MODERADO</v>
          </cell>
          <cell r="E10" t="str">
            <v>MODERADO</v>
          </cell>
        </row>
        <row r="11">
          <cell r="D11" t="str">
            <v>BAJA - MAYOR</v>
          </cell>
          <cell r="E11" t="str">
            <v>ALTO</v>
          </cell>
        </row>
        <row r="12">
          <cell r="D12" t="str">
            <v>BAJA - CATASTRÓFICO</v>
          </cell>
          <cell r="E12" t="str">
            <v>EXTREMO</v>
          </cell>
        </row>
        <row r="13">
          <cell r="D13" t="str">
            <v>MEDIA - LEVE</v>
          </cell>
          <cell r="E13" t="str">
            <v>MODERADO</v>
          </cell>
        </row>
        <row r="14">
          <cell r="D14" t="str">
            <v>MEDIA - MENOR</v>
          </cell>
          <cell r="E14" t="str">
            <v>MODERADO</v>
          </cell>
        </row>
        <row r="15">
          <cell r="D15" t="str">
            <v>MEDIA - MODERADO</v>
          </cell>
          <cell r="E15" t="str">
            <v>MODERADO</v>
          </cell>
        </row>
        <row r="16">
          <cell r="D16" t="str">
            <v>MEDIA - MAYOR</v>
          </cell>
          <cell r="E16" t="str">
            <v>ALTO</v>
          </cell>
        </row>
        <row r="17">
          <cell r="D17" t="str">
            <v>MEDIA - CATASTRÓFICO</v>
          </cell>
          <cell r="E17" t="str">
            <v>EXTREMO</v>
          </cell>
        </row>
        <row r="18">
          <cell r="D18" t="str">
            <v>ALTA - LEVE</v>
          </cell>
          <cell r="E18" t="str">
            <v>MODERADO</v>
          </cell>
        </row>
        <row r="19">
          <cell r="D19" t="str">
            <v>ALTA - MENOR</v>
          </cell>
          <cell r="E19" t="str">
            <v>MODERADO</v>
          </cell>
        </row>
        <row r="20">
          <cell r="D20" t="str">
            <v>ALTA - MODERADO</v>
          </cell>
          <cell r="E20" t="str">
            <v>ALTO</v>
          </cell>
        </row>
        <row r="21">
          <cell r="D21" t="str">
            <v>ALTA - MAYOR</v>
          </cell>
          <cell r="E21" t="str">
            <v>ALTO</v>
          </cell>
        </row>
        <row r="22">
          <cell r="D22" t="str">
            <v>ALTA - CATASTRÓFICO</v>
          </cell>
          <cell r="E22" t="str">
            <v>EXTREMO</v>
          </cell>
        </row>
        <row r="23">
          <cell r="D23" t="str">
            <v>MUY ALTA - LEVE</v>
          </cell>
          <cell r="E23" t="str">
            <v>ALTO</v>
          </cell>
        </row>
        <row r="24">
          <cell r="D24" t="str">
            <v>MUY ALTA - MENOR</v>
          </cell>
          <cell r="E24" t="str">
            <v>ALTO</v>
          </cell>
        </row>
        <row r="25">
          <cell r="D25" t="str">
            <v>MUY ALTA - MODERADO</v>
          </cell>
          <cell r="E25" t="str">
            <v>ALTO</v>
          </cell>
        </row>
        <row r="26">
          <cell r="D26" t="str">
            <v>MUY ALTA - MAYOR</v>
          </cell>
          <cell r="E26" t="str">
            <v>ALTO</v>
          </cell>
        </row>
        <row r="27">
          <cell r="D27" t="str">
            <v>MUY ALTA - CATASTRÓFICO</v>
          </cell>
          <cell r="E27" t="str">
            <v>EXTREMO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000"/>
  <sheetViews>
    <sheetView showGridLines="0" tabSelected="1" topLeftCell="A3" workbookViewId="0">
      <selection sqref="A1:A3"/>
    </sheetView>
  </sheetViews>
  <sheetFormatPr baseColWidth="10" defaultColWidth="14.44140625" defaultRowHeight="15" customHeight="1" x14ac:dyDescent="0.3"/>
  <cols>
    <col min="1" max="1" width="26.88671875" customWidth="1"/>
    <col min="2" max="2" width="27.109375" customWidth="1"/>
    <col min="3" max="5" width="32.5546875" customWidth="1"/>
    <col min="6" max="7" width="20.88671875" customWidth="1"/>
    <col min="8" max="8" width="20.88671875" hidden="1" customWidth="1"/>
    <col min="9" max="9" width="25.44140625" customWidth="1"/>
    <col min="10" max="10" width="64" customWidth="1"/>
    <col min="11" max="11" width="53.5546875" customWidth="1"/>
    <col min="12" max="12" width="24.5546875" customWidth="1"/>
    <col min="13" max="13" width="23.5546875" customWidth="1"/>
    <col min="14" max="16" width="24.5546875" customWidth="1"/>
    <col min="17" max="17" width="25.109375" hidden="1" customWidth="1"/>
    <col min="18" max="18" width="25.109375" customWidth="1"/>
    <col min="19" max="19" width="25.109375" hidden="1" customWidth="1"/>
    <col min="20" max="20" width="25.109375" customWidth="1"/>
    <col min="21" max="21" width="42.5546875" customWidth="1"/>
    <col min="22" max="22" width="1.5546875" customWidth="1"/>
    <col min="23" max="23" width="33.44140625" customWidth="1"/>
    <col min="24" max="24" width="67" customWidth="1"/>
    <col min="25" max="25" width="40.44140625" customWidth="1"/>
    <col min="26" max="26" width="34.88671875" customWidth="1"/>
    <col min="27" max="27" width="2.44140625" customWidth="1"/>
    <col min="28" max="28" width="42.5546875" customWidth="1"/>
    <col min="29" max="29" width="43.44140625" customWidth="1"/>
    <col min="30" max="32" width="11.44140625" customWidth="1"/>
    <col min="33" max="49" width="14.44140625" customWidth="1"/>
  </cols>
  <sheetData>
    <row r="1" spans="1:49" ht="20.25" customHeight="1" x14ac:dyDescent="0.3">
      <c r="A1" s="109"/>
      <c r="B1" s="80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2"/>
      <c r="AB1" s="1" t="s">
        <v>1</v>
      </c>
      <c r="AC1" s="2" t="s">
        <v>2</v>
      </c>
      <c r="AD1" s="3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</row>
    <row r="2" spans="1:49" ht="20.25" customHeight="1" x14ac:dyDescent="0.3">
      <c r="A2" s="83"/>
      <c r="B2" s="83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5"/>
      <c r="AB2" s="5" t="s">
        <v>3</v>
      </c>
      <c r="AC2" s="6">
        <v>8</v>
      </c>
      <c r="AD2" s="3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49" ht="55.5" customHeight="1" x14ac:dyDescent="0.3">
      <c r="A3" s="86"/>
      <c r="B3" s="86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8"/>
      <c r="AB3" s="7" t="s">
        <v>4</v>
      </c>
      <c r="AC3" s="8">
        <v>45604</v>
      </c>
      <c r="AD3" s="3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59.25" customHeight="1" x14ac:dyDescent="0.3">
      <c r="A4" s="9" t="s">
        <v>5</v>
      </c>
      <c r="B4" s="89" t="s">
        <v>6</v>
      </c>
      <c r="C4" s="87"/>
      <c r="D4" s="87"/>
      <c r="E4" s="87"/>
      <c r="F4" s="87"/>
      <c r="G4" s="87"/>
      <c r="H4" s="87"/>
      <c r="I4" s="87"/>
      <c r="J4" s="90"/>
      <c r="K4" s="82"/>
      <c r="L4" s="91"/>
      <c r="M4" s="81"/>
      <c r="N4" s="81"/>
      <c r="O4" s="92"/>
      <c r="P4" s="90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2"/>
      <c r="AD4" s="10"/>
      <c r="AE4" s="10"/>
      <c r="AF4" s="10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1:49" ht="27" customHeight="1" x14ac:dyDescent="0.3">
      <c r="A5" s="11"/>
      <c r="B5" s="11"/>
      <c r="C5" s="12"/>
      <c r="D5" s="12"/>
      <c r="E5" s="12"/>
      <c r="F5" s="12"/>
      <c r="G5" s="12"/>
      <c r="H5" s="12"/>
      <c r="I5" s="12"/>
      <c r="J5" s="83"/>
      <c r="K5" s="85"/>
      <c r="L5" s="93"/>
      <c r="M5" s="94"/>
      <c r="N5" s="94"/>
      <c r="O5" s="95"/>
      <c r="P5" s="83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5"/>
      <c r="AD5" s="10"/>
      <c r="AE5" s="10"/>
      <c r="AF5" s="10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59.25" customHeight="1" x14ac:dyDescent="0.3">
      <c r="A6" s="9" t="s">
        <v>7</v>
      </c>
      <c r="B6" s="96" t="s">
        <v>8</v>
      </c>
      <c r="C6" s="97"/>
      <c r="D6" s="97"/>
      <c r="E6" s="97"/>
      <c r="F6" s="97"/>
      <c r="G6" s="97"/>
      <c r="H6" s="97"/>
      <c r="I6" s="97"/>
      <c r="J6" s="83"/>
      <c r="K6" s="85"/>
      <c r="L6" s="13" t="s">
        <v>9</v>
      </c>
      <c r="M6" s="14" t="s">
        <v>10</v>
      </c>
      <c r="N6" s="14" t="s">
        <v>11</v>
      </c>
      <c r="O6" s="15" t="s">
        <v>12</v>
      </c>
      <c r="P6" s="83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5"/>
      <c r="AD6" s="10"/>
      <c r="AE6" s="10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59.25" customHeight="1" x14ac:dyDescent="0.3">
      <c r="A7" s="9" t="s">
        <v>13</v>
      </c>
      <c r="B7" s="96" t="s">
        <v>14</v>
      </c>
      <c r="C7" s="97"/>
      <c r="D7" s="97"/>
      <c r="E7" s="97"/>
      <c r="F7" s="97"/>
      <c r="G7" s="97"/>
      <c r="H7" s="97"/>
      <c r="I7" s="97"/>
      <c r="J7" s="86"/>
      <c r="K7" s="88"/>
      <c r="L7" s="16" t="s">
        <v>15</v>
      </c>
      <c r="M7" s="17"/>
      <c r="N7" s="18"/>
      <c r="O7" s="19"/>
      <c r="P7" s="86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8"/>
      <c r="AD7" s="10"/>
      <c r="AE7" s="10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49" ht="15.75" customHeight="1" x14ac:dyDescent="0.3">
      <c r="A8" s="110" t="s">
        <v>16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1"/>
      <c r="W8" s="21"/>
      <c r="X8" s="21"/>
      <c r="Y8" s="22"/>
      <c r="Z8" s="21"/>
      <c r="AA8" s="10"/>
      <c r="AB8" s="10"/>
      <c r="AC8" s="10"/>
      <c r="AD8" s="10"/>
      <c r="AE8" s="10"/>
      <c r="AF8" s="10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</row>
    <row r="9" spans="1:49" ht="15.75" customHeight="1" x14ac:dyDescent="0.3">
      <c r="A9" s="111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1"/>
      <c r="W9" s="23"/>
      <c r="X9" s="23"/>
      <c r="Y9" s="24"/>
      <c r="Z9" s="25"/>
      <c r="AA9" s="10"/>
      <c r="AB9" s="10"/>
      <c r="AC9" s="10"/>
      <c r="AD9" s="10"/>
      <c r="AE9" s="10"/>
      <c r="AF9" s="10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</row>
    <row r="10" spans="1:49" ht="27" customHeight="1" x14ac:dyDescent="0.3">
      <c r="A10" s="107" t="s">
        <v>17</v>
      </c>
      <c r="B10" s="97"/>
      <c r="C10" s="97"/>
      <c r="D10" s="97"/>
      <c r="E10" s="108"/>
      <c r="F10" s="98" t="s">
        <v>18</v>
      </c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100"/>
      <c r="V10" s="26"/>
      <c r="W10" s="101" t="s">
        <v>19</v>
      </c>
      <c r="X10" s="81"/>
      <c r="Y10" s="81"/>
      <c r="Z10" s="82"/>
      <c r="AA10" s="10"/>
      <c r="AB10" s="102" t="s">
        <v>20</v>
      </c>
      <c r="AC10" s="82"/>
      <c r="AD10" s="10"/>
      <c r="AE10" s="10"/>
      <c r="AF10" s="10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</row>
    <row r="11" spans="1:49" ht="14.25" customHeight="1" x14ac:dyDescent="0.3">
      <c r="A11" s="115" t="s">
        <v>21</v>
      </c>
      <c r="B11" s="112" t="s">
        <v>22</v>
      </c>
      <c r="C11" s="115" t="s">
        <v>23</v>
      </c>
      <c r="D11" s="115" t="s">
        <v>24</v>
      </c>
      <c r="E11" s="112" t="s">
        <v>25</v>
      </c>
      <c r="F11" s="103" t="s">
        <v>26</v>
      </c>
      <c r="G11" s="104"/>
      <c r="H11" s="104"/>
      <c r="I11" s="105"/>
      <c r="J11" s="106" t="s">
        <v>27</v>
      </c>
      <c r="K11" s="104"/>
      <c r="L11" s="104"/>
      <c r="M11" s="104"/>
      <c r="N11" s="104"/>
      <c r="O11" s="104"/>
      <c r="P11" s="104"/>
      <c r="Q11" s="104"/>
      <c r="R11" s="104"/>
      <c r="S11" s="27"/>
      <c r="T11" s="106" t="s">
        <v>28</v>
      </c>
      <c r="U11" s="104"/>
      <c r="V11" s="26"/>
      <c r="W11" s="83"/>
      <c r="X11" s="84"/>
      <c r="Y11" s="84"/>
      <c r="Z11" s="85"/>
      <c r="AA11" s="10"/>
      <c r="AB11" s="83"/>
      <c r="AC11" s="85"/>
      <c r="AD11" s="28"/>
      <c r="AE11" s="28"/>
      <c r="AF11" s="2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</row>
    <row r="12" spans="1:49" ht="24" customHeight="1" x14ac:dyDescent="0.3">
      <c r="A12" s="116"/>
      <c r="B12" s="113"/>
      <c r="C12" s="116"/>
      <c r="D12" s="116"/>
      <c r="E12" s="113"/>
      <c r="F12" s="107" t="s">
        <v>29</v>
      </c>
      <c r="G12" s="97"/>
      <c r="H12" s="97"/>
      <c r="I12" s="108"/>
      <c r="J12" s="58" t="s">
        <v>30</v>
      </c>
      <c r="K12" s="60" t="s">
        <v>31</v>
      </c>
      <c r="L12" s="60" t="s">
        <v>32</v>
      </c>
      <c r="M12" s="60" t="s">
        <v>33</v>
      </c>
      <c r="N12" s="61" t="s">
        <v>34</v>
      </c>
      <c r="O12" s="71" t="s">
        <v>35</v>
      </c>
      <c r="P12" s="61" t="s">
        <v>36</v>
      </c>
      <c r="Q12" s="61" t="s">
        <v>37</v>
      </c>
      <c r="R12" s="61" t="s">
        <v>38</v>
      </c>
      <c r="S12" s="29"/>
      <c r="T12" s="71" t="s">
        <v>39</v>
      </c>
      <c r="U12" s="61" t="s">
        <v>40</v>
      </c>
      <c r="V12" s="30"/>
      <c r="W12" s="86"/>
      <c r="X12" s="87"/>
      <c r="Y12" s="87"/>
      <c r="Z12" s="88"/>
      <c r="AA12" s="28"/>
      <c r="AB12" s="86"/>
      <c r="AC12" s="88"/>
      <c r="AD12" s="28"/>
      <c r="AE12" s="10"/>
      <c r="AF12" s="28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</row>
    <row r="13" spans="1:49" ht="45.75" customHeight="1" x14ac:dyDescent="0.3">
      <c r="A13" s="117"/>
      <c r="B13" s="114"/>
      <c r="C13" s="117"/>
      <c r="D13" s="117"/>
      <c r="E13" s="114"/>
      <c r="F13" s="9" t="s">
        <v>41</v>
      </c>
      <c r="G13" s="31" t="s">
        <v>42</v>
      </c>
      <c r="H13" s="32"/>
      <c r="I13" s="33" t="s">
        <v>43</v>
      </c>
      <c r="J13" s="59"/>
      <c r="K13" s="56"/>
      <c r="L13" s="56"/>
      <c r="M13" s="56"/>
      <c r="N13" s="56"/>
      <c r="O13" s="56"/>
      <c r="P13" s="56"/>
      <c r="Q13" s="56"/>
      <c r="R13" s="56"/>
      <c r="S13" s="34"/>
      <c r="T13" s="56"/>
      <c r="U13" s="56"/>
      <c r="V13" s="30"/>
      <c r="W13" s="35" t="s">
        <v>44</v>
      </c>
      <c r="X13" s="36" t="s">
        <v>45</v>
      </c>
      <c r="Y13" s="36" t="s">
        <v>46</v>
      </c>
      <c r="Z13" s="37" t="s">
        <v>47</v>
      </c>
      <c r="AA13" s="28"/>
      <c r="AB13" s="38" t="s">
        <v>48</v>
      </c>
      <c r="AC13" s="39" t="s">
        <v>49</v>
      </c>
      <c r="AD13" s="28"/>
      <c r="AE13" s="10"/>
      <c r="AF13" s="28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</row>
    <row r="14" spans="1:49" ht="55.5" customHeight="1" x14ac:dyDescent="0.3">
      <c r="A14" s="124">
        <v>1</v>
      </c>
      <c r="B14" s="125" t="s">
        <v>50</v>
      </c>
      <c r="C14" s="125" t="s">
        <v>51</v>
      </c>
      <c r="D14" s="126" t="s">
        <v>52</v>
      </c>
      <c r="E14" s="126" t="s">
        <v>53</v>
      </c>
      <c r="F14" s="115" t="s">
        <v>54</v>
      </c>
      <c r="G14" s="71" t="s">
        <v>55</v>
      </c>
      <c r="H14" s="118" t="str">
        <f>+CONCATENATE(F14," - ",G14)</f>
        <v>BAJA - MODERADO</v>
      </c>
      <c r="I14" s="119" t="str">
        <f>+VLOOKUP(H14,[2]Datos!D3:E27,2,FALSE)</f>
        <v>MODERADO</v>
      </c>
      <c r="J14" s="120" t="s">
        <v>56</v>
      </c>
      <c r="K14" s="40" t="s">
        <v>57</v>
      </c>
      <c r="L14" s="41" t="s">
        <v>58</v>
      </c>
      <c r="M14" s="42">
        <f>IF(L14="ASIGNADO",15,IF(L14="NO ASIGNADO",0,""))</f>
        <v>15</v>
      </c>
      <c r="N14" s="62">
        <f>SUM(M14:M20)</f>
        <v>100</v>
      </c>
      <c r="O14" s="64" t="s">
        <v>59</v>
      </c>
      <c r="P14" s="54">
        <f>IF(P17="DÉBIL",0,IF(P17="MODERADO",50,IF(P17="FUERTE",100,"")))</f>
        <v>100</v>
      </c>
      <c r="Q14" s="57" t="s">
        <v>60</v>
      </c>
      <c r="R14" s="57" t="str">
        <f>IF(AND(F14="MUY BAJA",Q17=2),"MUY BAJA",IF(AND(F14="BAJA",Q17=2),"MUY BAJA",IF(AND(F14="MEDIA",Q17=2),"MUY BAJA",IF(AND(F14="ALTA",Q17=2),"BAJA",IF(AND(F14="MUY ALTA",Q17=2),"MEDIA",IF(AND(F14="MUY BAJA",Q17=1),"MUY BAJA",IF(AND(F14="BAJA",Q17=1),"MUY BAJA",IF(AND(F14="MEDIA",Q17=1),"BAJA",IF(AND(F14="ALTA",Q17=1),"MEDIA",IF(AND(F14="MUY ALTA",Q17=1),"ALTA",F14))))))))))</f>
        <v>MUY BAJA</v>
      </c>
      <c r="S14" s="72" t="str">
        <f>+CONCATENATE(R14," - ",G14)</f>
        <v>MUY BAJA - MODERADO</v>
      </c>
      <c r="T14" s="73" t="str">
        <f>+VLOOKUP(S14,[2]Datos!$D$3:$E$17,2,FALSE)</f>
        <v>MODERADO</v>
      </c>
      <c r="U14" s="67" t="s">
        <v>61</v>
      </c>
      <c r="V14" s="43"/>
      <c r="W14" s="74">
        <v>46156</v>
      </c>
      <c r="X14" s="121" t="s">
        <v>62</v>
      </c>
      <c r="Y14" s="121" t="s">
        <v>63</v>
      </c>
      <c r="Z14" s="122"/>
      <c r="AA14" s="10"/>
      <c r="AB14" s="123" t="s">
        <v>64</v>
      </c>
      <c r="AC14" s="122"/>
      <c r="AD14" s="10"/>
      <c r="AE14" s="10"/>
      <c r="AF14" s="10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</row>
    <row r="15" spans="1:49" ht="81" customHeight="1" x14ac:dyDescent="0.3">
      <c r="A15" s="116"/>
      <c r="B15" s="55"/>
      <c r="C15" s="55"/>
      <c r="D15" s="55"/>
      <c r="E15" s="55"/>
      <c r="F15" s="116"/>
      <c r="G15" s="55"/>
      <c r="H15" s="55"/>
      <c r="I15" s="55"/>
      <c r="J15" s="55"/>
      <c r="K15" s="44" t="s">
        <v>65</v>
      </c>
      <c r="L15" s="45" t="s">
        <v>66</v>
      </c>
      <c r="M15" s="46">
        <f>IF(L15="ADECUADO",15,IF(L15="INADECUADO",0,""))</f>
        <v>15</v>
      </c>
      <c r="N15" s="63"/>
      <c r="O15" s="55"/>
      <c r="P15" s="55"/>
      <c r="Q15" s="56"/>
      <c r="R15" s="55"/>
      <c r="S15" s="55"/>
      <c r="T15" s="55"/>
      <c r="U15" s="68"/>
      <c r="V15" s="43"/>
      <c r="W15" s="55"/>
      <c r="X15" s="55"/>
      <c r="Y15" s="55"/>
      <c r="Z15" s="68"/>
      <c r="AA15" s="10"/>
      <c r="AB15" s="55"/>
      <c r="AC15" s="68"/>
      <c r="AD15" s="10"/>
      <c r="AE15" s="10"/>
      <c r="AF15" s="10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</row>
    <row r="16" spans="1:49" ht="81" customHeight="1" x14ac:dyDescent="0.3">
      <c r="A16" s="116"/>
      <c r="B16" s="55"/>
      <c r="C16" s="55"/>
      <c r="D16" s="55"/>
      <c r="E16" s="55"/>
      <c r="F16" s="116"/>
      <c r="G16" s="55"/>
      <c r="H16" s="55"/>
      <c r="I16" s="55"/>
      <c r="J16" s="55"/>
      <c r="K16" s="47" t="s">
        <v>67</v>
      </c>
      <c r="L16" s="45" t="s">
        <v>68</v>
      </c>
      <c r="M16" s="46">
        <f>IF(L16="OPORTUNA",15,IF(L16="INOPORTUNA",0,""))</f>
        <v>15</v>
      </c>
      <c r="N16" s="63"/>
      <c r="O16" s="55"/>
      <c r="P16" s="56"/>
      <c r="Q16" s="48" t="s">
        <v>69</v>
      </c>
      <c r="R16" s="55"/>
      <c r="S16" s="55"/>
      <c r="T16" s="55"/>
      <c r="U16" s="68"/>
      <c r="V16" s="43"/>
      <c r="W16" s="55"/>
      <c r="X16" s="55"/>
      <c r="Y16" s="55"/>
      <c r="Z16" s="68"/>
      <c r="AA16" s="10"/>
      <c r="AB16" s="55"/>
      <c r="AC16" s="68"/>
      <c r="AD16" s="10"/>
      <c r="AE16" s="10"/>
      <c r="AF16" s="10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</row>
    <row r="17" spans="1:49" ht="81" customHeight="1" x14ac:dyDescent="0.3">
      <c r="A17" s="116"/>
      <c r="B17" s="55"/>
      <c r="C17" s="55"/>
      <c r="D17" s="55"/>
      <c r="E17" s="55"/>
      <c r="F17" s="116"/>
      <c r="G17" s="55"/>
      <c r="H17" s="55"/>
      <c r="I17" s="55"/>
      <c r="J17" s="55"/>
      <c r="K17" s="44" t="s">
        <v>70</v>
      </c>
      <c r="L17" s="45" t="s">
        <v>71</v>
      </c>
      <c r="M17" s="46">
        <f>IF(L17="PREVENIR",15,IF(L17="DETECTAR",10,IF(L17="NO ES UN CONTROL",0,"")))</f>
        <v>15</v>
      </c>
      <c r="N17" s="75" t="str">
        <f>IF(N14&lt;86,"DÉBIL",IF(N14&lt;96,"MODERADO",IF(N14&lt;101,"FUERTE","")))</f>
        <v>FUERTE</v>
      </c>
      <c r="O17" s="55"/>
      <c r="P17" s="66" t="str">
        <f>IF(AND(N17="FUERTE",O14="FUERTE (SIEMPRE SE EJECUTA)"),"FUERTE",IF(OR(N17="DÉBIL",O14="DÉBIL (NO SE EJECUTA)"),"DÉBIL",IF(OR(N17="MODERADO",O14="MODERADO (ALGUNAS VECES)"),"MODERADO")))</f>
        <v>FUERTE</v>
      </c>
      <c r="Q17" s="77">
        <f>IF(AND($P$17="FUERTE",$Q$14="DIRECTAMENTE"),2,IF(AND($P$17="FUERTE",$Q$14="DIRECTAMENTE"),2,IF(AND($P$17="FUERTE",$Q$14="DIRECTAMENTE"),2,IF(AND($P$17="FUERTE",$Q$14="NO DISMINUYE"),0,IF(AND($P$17="MODERADO",$Q$14="DIRECTAMENTE"),1,IF(AND($P$17="MODERADO",$Q$14="DIRECTAMENTE"),1,IF(AND($P$17="MODERADO",$Q$14="DIRECTAMENTE"),1,IF(AND($P$17="MODERADO",$Q$14="NO DISMINUYE"),0,"N/A"))))))))</f>
        <v>2</v>
      </c>
      <c r="R17" s="55"/>
      <c r="S17" s="55"/>
      <c r="T17" s="55"/>
      <c r="U17" s="69" t="s">
        <v>72</v>
      </c>
      <c r="V17" s="49"/>
      <c r="W17" s="55"/>
      <c r="X17" s="55"/>
      <c r="Y17" s="55"/>
      <c r="Z17" s="68"/>
      <c r="AA17" s="10"/>
      <c r="AB17" s="55"/>
      <c r="AC17" s="68"/>
      <c r="AD17" s="10"/>
      <c r="AE17" s="10"/>
      <c r="AF17" s="10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</row>
    <row r="18" spans="1:49" ht="81" customHeight="1" x14ac:dyDescent="0.3">
      <c r="A18" s="116"/>
      <c r="B18" s="55"/>
      <c r="C18" s="55"/>
      <c r="D18" s="55"/>
      <c r="E18" s="55"/>
      <c r="F18" s="116"/>
      <c r="G18" s="55"/>
      <c r="H18" s="55"/>
      <c r="I18" s="55"/>
      <c r="J18" s="55"/>
      <c r="K18" s="44" t="s">
        <v>73</v>
      </c>
      <c r="L18" s="45" t="s">
        <v>74</v>
      </c>
      <c r="M18" s="46">
        <f>IF(L18="CONFIABLE",15,IF(L18="NO CONFIABLE",0,""))</f>
        <v>15</v>
      </c>
      <c r="N18" s="63"/>
      <c r="O18" s="55"/>
      <c r="P18" s="55"/>
      <c r="Q18" s="55"/>
      <c r="R18" s="55"/>
      <c r="S18" s="55"/>
      <c r="T18" s="55"/>
      <c r="U18" s="70"/>
      <c r="V18" s="49"/>
      <c r="W18" s="55"/>
      <c r="X18" s="55"/>
      <c r="Y18" s="55"/>
      <c r="Z18" s="68"/>
      <c r="AA18" s="10"/>
      <c r="AB18" s="55"/>
      <c r="AC18" s="68"/>
      <c r="AD18" s="10"/>
      <c r="AE18" s="10"/>
      <c r="AF18" s="10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</row>
    <row r="19" spans="1:49" ht="81" customHeight="1" x14ac:dyDescent="0.3">
      <c r="A19" s="116"/>
      <c r="B19" s="55"/>
      <c r="C19" s="55"/>
      <c r="D19" s="55"/>
      <c r="E19" s="55"/>
      <c r="F19" s="116"/>
      <c r="G19" s="55"/>
      <c r="H19" s="55"/>
      <c r="I19" s="55"/>
      <c r="J19" s="55"/>
      <c r="K19" s="44" t="s">
        <v>75</v>
      </c>
      <c r="L19" s="45" t="s">
        <v>76</v>
      </c>
      <c r="M19" s="46">
        <f>IF(L19="SE INVESTIGAN Y RESUELVEN OPORTUNAMENTE",15,IF(L19="NO SE INVESTIGAN,  NI  RESUELVEN OPORTUNAMENTE",0,""))</f>
        <v>15</v>
      </c>
      <c r="N19" s="63"/>
      <c r="O19" s="55"/>
      <c r="P19" s="55"/>
      <c r="Q19" s="55"/>
      <c r="R19" s="55"/>
      <c r="S19" s="55"/>
      <c r="T19" s="55"/>
      <c r="U19" s="78" t="s">
        <v>77</v>
      </c>
      <c r="V19" s="43"/>
      <c r="W19" s="55"/>
      <c r="X19" s="55"/>
      <c r="Y19" s="55"/>
      <c r="Z19" s="68"/>
      <c r="AA19" s="10"/>
      <c r="AB19" s="55"/>
      <c r="AC19" s="68"/>
      <c r="AD19" s="10"/>
      <c r="AE19" s="10"/>
      <c r="AF19" s="10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</row>
    <row r="20" spans="1:49" ht="99" customHeight="1" x14ac:dyDescent="0.3">
      <c r="A20" s="117"/>
      <c r="B20" s="65"/>
      <c r="C20" s="65"/>
      <c r="D20" s="65"/>
      <c r="E20" s="65"/>
      <c r="F20" s="117"/>
      <c r="G20" s="65"/>
      <c r="H20" s="65"/>
      <c r="I20" s="65"/>
      <c r="J20" s="65"/>
      <c r="K20" s="50" t="s">
        <v>78</v>
      </c>
      <c r="L20" s="51" t="s">
        <v>79</v>
      </c>
      <c r="M20" s="52">
        <f>IF(L20="COMPLETA",10,IF(L20="INCOMPLETA",5,IF(L20="NO EXISTE",0,"")))</f>
        <v>10</v>
      </c>
      <c r="N20" s="76"/>
      <c r="O20" s="65"/>
      <c r="P20" s="65"/>
      <c r="Q20" s="65"/>
      <c r="R20" s="65"/>
      <c r="S20" s="65"/>
      <c r="T20" s="65"/>
      <c r="U20" s="79"/>
      <c r="V20" s="43"/>
      <c r="W20" s="65"/>
      <c r="X20" s="65"/>
      <c r="Y20" s="65"/>
      <c r="Z20" s="79"/>
      <c r="AA20" s="10"/>
      <c r="AB20" s="65"/>
      <c r="AC20" s="79"/>
      <c r="AD20" s="10"/>
      <c r="AE20" s="10"/>
      <c r="AF20" s="10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1:49" ht="81.75" customHeight="1" x14ac:dyDescent="0.3">
      <c r="A21" s="124">
        <v>2</v>
      </c>
      <c r="B21" s="125" t="s">
        <v>80</v>
      </c>
      <c r="C21" s="126" t="s">
        <v>81</v>
      </c>
      <c r="D21" s="126" t="s">
        <v>82</v>
      </c>
      <c r="E21" s="126" t="s">
        <v>83</v>
      </c>
      <c r="F21" s="115" t="s">
        <v>54</v>
      </c>
      <c r="G21" s="71" t="s">
        <v>55</v>
      </c>
      <c r="H21" s="118" t="str">
        <f>+CONCATENATE(F21," - ",G21)</f>
        <v>BAJA - MODERADO</v>
      </c>
      <c r="I21" s="119" t="str">
        <f>+VLOOKUP(H21,[2]Datos!D10:E34,2,FALSE)</f>
        <v>MODERADO</v>
      </c>
      <c r="J21" s="120" t="s">
        <v>84</v>
      </c>
      <c r="K21" s="40" t="s">
        <v>57</v>
      </c>
      <c r="L21" s="41" t="s">
        <v>58</v>
      </c>
      <c r="M21" s="42">
        <f>IF(L21="ASIGNADO",15,IF(L21="NO ASIGNADO",0,""))</f>
        <v>15</v>
      </c>
      <c r="N21" s="62">
        <f>SUM(M21:M27)</f>
        <v>100</v>
      </c>
      <c r="O21" s="64" t="s">
        <v>59</v>
      </c>
      <c r="P21" s="54">
        <f>IF(P24="DÉBIL",0,IF(P24="MODERADO",50,IF(P24="FUERTE",100,"")))</f>
        <v>100</v>
      </c>
      <c r="Q21" s="57" t="s">
        <v>60</v>
      </c>
      <c r="R21" s="57" t="str">
        <f>IF(AND(F21="MUY BAJA",Q24=2),"MUY BAJA",IF(AND(F21="BAJA",Q24=2),"MUY BAJA",IF(AND(F21="MEDIA",Q24=2),"MUY BAJA",IF(AND(F21="ALTA",Q24=2),"BAJA",IF(AND(F21="MUY ALTA",Q24=2),"MEDIA",IF(AND(F21="MUY BAJA",Q24=1),"MUY BAJA",IF(AND(F21="BAJA",Q24=1),"MUY BAJA",IF(AND(F21="MEDIA",Q24=1),"BAJA",IF(AND(F21="ALTA",Q24=1),"MEDIA",IF(AND(F21="MUY ALTA",Q24=1),"ALTA",F21))))))))))</f>
        <v>MUY BAJA</v>
      </c>
      <c r="S21" s="72" t="str">
        <f>+CONCATENATE(R21," - ",G21)</f>
        <v>MUY BAJA - MODERADO</v>
      </c>
      <c r="T21" s="73" t="str">
        <f>+VLOOKUP(S21,[2]Datos!$D$3:$E$17,2,FALSE)</f>
        <v>MODERADO</v>
      </c>
      <c r="U21" s="67" t="s">
        <v>61</v>
      </c>
      <c r="V21" s="43"/>
      <c r="W21" s="74">
        <v>46156</v>
      </c>
      <c r="X21" s="121" t="s">
        <v>85</v>
      </c>
      <c r="Y21" s="121" t="s">
        <v>63</v>
      </c>
      <c r="Z21" s="122"/>
      <c r="AA21" s="10"/>
      <c r="AB21" s="123" t="s">
        <v>64</v>
      </c>
      <c r="AC21" s="122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</row>
    <row r="22" spans="1:49" ht="81.75" customHeight="1" x14ac:dyDescent="0.3">
      <c r="A22" s="116"/>
      <c r="B22" s="55"/>
      <c r="C22" s="55"/>
      <c r="D22" s="55"/>
      <c r="E22" s="55"/>
      <c r="F22" s="116"/>
      <c r="G22" s="55"/>
      <c r="H22" s="55"/>
      <c r="I22" s="55"/>
      <c r="J22" s="55"/>
      <c r="K22" s="44" t="s">
        <v>65</v>
      </c>
      <c r="L22" s="45" t="s">
        <v>66</v>
      </c>
      <c r="M22" s="46">
        <f>IF(L22="ADECUADO",15,IF(L22="INADECUADO",0,""))</f>
        <v>15</v>
      </c>
      <c r="N22" s="63"/>
      <c r="O22" s="55"/>
      <c r="P22" s="55"/>
      <c r="Q22" s="56"/>
      <c r="R22" s="55"/>
      <c r="S22" s="55"/>
      <c r="T22" s="55"/>
      <c r="U22" s="68"/>
      <c r="V22" s="43"/>
      <c r="W22" s="55"/>
      <c r="X22" s="55"/>
      <c r="Y22" s="55"/>
      <c r="Z22" s="68"/>
      <c r="AA22" s="10"/>
      <c r="AB22" s="55"/>
      <c r="AC22" s="68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</row>
    <row r="23" spans="1:49" ht="81.75" customHeight="1" x14ac:dyDescent="0.3">
      <c r="A23" s="116"/>
      <c r="B23" s="55"/>
      <c r="C23" s="55"/>
      <c r="D23" s="55"/>
      <c r="E23" s="55"/>
      <c r="F23" s="116"/>
      <c r="G23" s="55"/>
      <c r="H23" s="55"/>
      <c r="I23" s="55"/>
      <c r="J23" s="55"/>
      <c r="K23" s="47" t="s">
        <v>67</v>
      </c>
      <c r="L23" s="45" t="s">
        <v>68</v>
      </c>
      <c r="M23" s="46">
        <f>IF(L23="OPORTUNA",15,IF(L23="INOPORTUNA",0,""))</f>
        <v>15</v>
      </c>
      <c r="N23" s="63"/>
      <c r="O23" s="55"/>
      <c r="P23" s="56"/>
      <c r="Q23" s="48" t="s">
        <v>69</v>
      </c>
      <c r="R23" s="55"/>
      <c r="S23" s="55"/>
      <c r="T23" s="55"/>
      <c r="U23" s="68"/>
      <c r="V23" s="43"/>
      <c r="W23" s="55"/>
      <c r="X23" s="55"/>
      <c r="Y23" s="55"/>
      <c r="Z23" s="68"/>
      <c r="AA23" s="10"/>
      <c r="AB23" s="55"/>
      <c r="AC23" s="68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</row>
    <row r="24" spans="1:49" ht="81.75" customHeight="1" x14ac:dyDescent="0.3">
      <c r="A24" s="116"/>
      <c r="B24" s="55"/>
      <c r="C24" s="55"/>
      <c r="D24" s="55"/>
      <c r="E24" s="55"/>
      <c r="F24" s="116"/>
      <c r="G24" s="55"/>
      <c r="H24" s="55"/>
      <c r="I24" s="55"/>
      <c r="J24" s="55"/>
      <c r="K24" s="44" t="s">
        <v>70</v>
      </c>
      <c r="L24" s="45" t="s">
        <v>71</v>
      </c>
      <c r="M24" s="46">
        <f>IF(L24="PREVENIR",15,IF(L24="DETECTAR",10,IF(L24="NO ES UN CONTROL",0,"")))</f>
        <v>15</v>
      </c>
      <c r="N24" s="75" t="str">
        <f>IF(N21&lt;86,"DÉBIL",IF(N21&lt;96,"MODERADO",IF(N21&lt;101,"FUERTE","")))</f>
        <v>FUERTE</v>
      </c>
      <c r="O24" s="55"/>
      <c r="P24" s="66" t="str">
        <f>IF(AND(N24="FUERTE",O21="FUERTE (SIEMPRE SE EJECUTA)"),"FUERTE",IF(OR(N24="DÉBIL",O21="DÉBIL (NO SE EJECUTA)"),"DÉBIL",IF(OR(N24="MODERADO",O21="MODERADO (ALGUNAS VECES)"),"MODERADO")))</f>
        <v>FUERTE</v>
      </c>
      <c r="Q24" s="77">
        <f>IF(AND($P$17="FUERTE",$Q$14="DIRECTAMENTE"),2,IF(AND($P$17="FUERTE",$Q$14="DIRECTAMENTE"),2,IF(AND($P$17="FUERTE",$Q$14="DIRECTAMENTE"),2,IF(AND($P$17="FUERTE",$Q$14="NO DISMINUYE"),0,IF(AND($P$17="MODERADO",$Q$14="DIRECTAMENTE"),1,IF(AND($P$17="MODERADO",$Q$14="DIRECTAMENTE"),1,IF(AND($P$17="MODERADO",$Q$14="DIRECTAMENTE"),1,IF(AND($P$17="MODERADO",$Q$14="NO DISMINUYE"),0,"N/A"))))))))</f>
        <v>2</v>
      </c>
      <c r="R24" s="55"/>
      <c r="S24" s="55"/>
      <c r="T24" s="55"/>
      <c r="U24" s="69" t="s">
        <v>72</v>
      </c>
      <c r="V24" s="49"/>
      <c r="W24" s="55"/>
      <c r="X24" s="55"/>
      <c r="Y24" s="55"/>
      <c r="Z24" s="68"/>
      <c r="AA24" s="10"/>
      <c r="AB24" s="55"/>
      <c r="AC24" s="68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</row>
    <row r="25" spans="1:49" ht="81.75" customHeight="1" x14ac:dyDescent="0.3">
      <c r="A25" s="116"/>
      <c r="B25" s="55"/>
      <c r="C25" s="55"/>
      <c r="D25" s="55"/>
      <c r="E25" s="55"/>
      <c r="F25" s="116"/>
      <c r="G25" s="55"/>
      <c r="H25" s="55"/>
      <c r="I25" s="55"/>
      <c r="J25" s="55"/>
      <c r="K25" s="44" t="s">
        <v>73</v>
      </c>
      <c r="L25" s="45" t="s">
        <v>74</v>
      </c>
      <c r="M25" s="46">
        <f>IF(L25="CONFIABLE",15,IF(L25="NO CONFIABLE",0,""))</f>
        <v>15</v>
      </c>
      <c r="N25" s="63"/>
      <c r="O25" s="55"/>
      <c r="P25" s="55"/>
      <c r="Q25" s="55"/>
      <c r="R25" s="55"/>
      <c r="S25" s="55"/>
      <c r="T25" s="55"/>
      <c r="U25" s="70"/>
      <c r="V25" s="49"/>
      <c r="W25" s="55"/>
      <c r="X25" s="55"/>
      <c r="Y25" s="55"/>
      <c r="Z25" s="68"/>
      <c r="AA25" s="10"/>
      <c r="AB25" s="55"/>
      <c r="AC25" s="68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</row>
    <row r="26" spans="1:49" ht="81.75" customHeight="1" x14ac:dyDescent="0.3">
      <c r="A26" s="116"/>
      <c r="B26" s="55"/>
      <c r="C26" s="55"/>
      <c r="D26" s="55"/>
      <c r="E26" s="55"/>
      <c r="F26" s="116"/>
      <c r="G26" s="55"/>
      <c r="H26" s="55"/>
      <c r="I26" s="55"/>
      <c r="J26" s="55"/>
      <c r="K26" s="44" t="s">
        <v>75</v>
      </c>
      <c r="L26" s="45" t="s">
        <v>76</v>
      </c>
      <c r="M26" s="46">
        <f>IF(L26="SE INVESTIGAN Y RESUELVEN OPORTUNAMENTE",15,IF(L26="NO SE INVESTIGAN,  NI  RESUELVEN OPORTUNAMENTE",0,""))</f>
        <v>15</v>
      </c>
      <c r="N26" s="63"/>
      <c r="O26" s="55"/>
      <c r="P26" s="55"/>
      <c r="Q26" s="55"/>
      <c r="R26" s="55"/>
      <c r="S26" s="55"/>
      <c r="T26" s="55"/>
      <c r="U26" s="78" t="s">
        <v>77</v>
      </c>
      <c r="V26" s="43"/>
      <c r="W26" s="55"/>
      <c r="X26" s="55"/>
      <c r="Y26" s="55"/>
      <c r="Z26" s="68"/>
      <c r="AA26" s="10"/>
      <c r="AB26" s="55"/>
      <c r="AC26" s="68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</row>
    <row r="27" spans="1:49" ht="81.75" customHeight="1" x14ac:dyDescent="0.3">
      <c r="A27" s="117"/>
      <c r="B27" s="65"/>
      <c r="C27" s="65"/>
      <c r="D27" s="65"/>
      <c r="E27" s="65"/>
      <c r="F27" s="117"/>
      <c r="G27" s="65"/>
      <c r="H27" s="65"/>
      <c r="I27" s="65"/>
      <c r="J27" s="65"/>
      <c r="K27" s="50" t="s">
        <v>78</v>
      </c>
      <c r="L27" s="51" t="s">
        <v>79</v>
      </c>
      <c r="M27" s="52">
        <f>IF(L27="COMPLETA",10,IF(L27="INCOMPLETA",5,IF(L27="NO EXISTE",0,"")))</f>
        <v>10</v>
      </c>
      <c r="N27" s="76"/>
      <c r="O27" s="65"/>
      <c r="P27" s="65"/>
      <c r="Q27" s="65"/>
      <c r="R27" s="65"/>
      <c r="S27" s="65"/>
      <c r="T27" s="65"/>
      <c r="U27" s="79"/>
      <c r="V27" s="43"/>
      <c r="W27" s="65"/>
      <c r="X27" s="65"/>
      <c r="Y27" s="65"/>
      <c r="Z27" s="79"/>
      <c r="AA27" s="10"/>
      <c r="AB27" s="65"/>
      <c r="AC27" s="79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</row>
    <row r="28" spans="1:49" ht="99.75" hidden="1" customHeight="1" x14ac:dyDescent="0.3">
      <c r="A28" s="124">
        <v>3</v>
      </c>
      <c r="B28" s="128"/>
      <c r="C28" s="126"/>
      <c r="D28" s="126"/>
      <c r="E28" s="126"/>
      <c r="F28" s="115" t="s">
        <v>86</v>
      </c>
      <c r="G28" s="71" t="s">
        <v>55</v>
      </c>
      <c r="H28" s="118" t="str">
        <f>+CONCATENATE(F28," - ",G28)</f>
        <v>MEDIA - MODERADO</v>
      </c>
      <c r="I28" s="119" t="e">
        <f>+VLOOKUP(H28,[2]Datos!D17:E41,2,FALSE)</f>
        <v>#N/A</v>
      </c>
      <c r="J28" s="126" t="s">
        <v>87</v>
      </c>
      <c r="K28" s="40" t="s">
        <v>57</v>
      </c>
      <c r="L28" s="41" t="s">
        <v>58</v>
      </c>
      <c r="M28" s="42">
        <f>IF(L28="ASIGNADO",15,IF(L28="NO ASIGNADO",0,""))</f>
        <v>15</v>
      </c>
      <c r="N28" s="62">
        <f>SUM(M28:M34)</f>
        <v>100</v>
      </c>
      <c r="O28" s="64" t="s">
        <v>59</v>
      </c>
      <c r="P28" s="54">
        <f>IF(P31="DÉBIL",0,IF(P31="MODERADO",50,IF(P31="FUERTE",100,"")))</f>
        <v>100</v>
      </c>
      <c r="Q28" s="57" t="s">
        <v>60</v>
      </c>
      <c r="R28" s="57" t="str">
        <f>IF(AND(F28="MUY BAJA",Q31=2),"MUY BAJA",IF(AND(F28="BAJA",Q31=2),"MUY BAJA",IF(AND(F28="MEDIA",Q31=2),"MUY BAJA",IF(AND(F28="ALTA",Q31=2),"BAJA",IF(AND(F28="MUY ALTA",Q31=2),"MEDIA",IF(AND(F28="MUY BAJA",Q31=1),"MUY BAJA",IF(AND(F28="BAJA",Q31=1),"MUY BAJA",IF(AND(F28="MEDIA",Q31=1),"BAJA",IF(AND(F28="ALTA",Q31=1),"MEDIA",IF(AND(F28="MUY ALTA",Q31=1),"ALTA",F28))))))))))</f>
        <v>MUY BAJA</v>
      </c>
      <c r="S28" s="72" t="str">
        <f>+CONCATENATE(R28," - ",G28)</f>
        <v>MUY BAJA - MODERADO</v>
      </c>
      <c r="T28" s="73" t="str">
        <f>+VLOOKUP(S28,[2]Datos!$D$3:$E$17,2,FALSE)</f>
        <v>MODERADO</v>
      </c>
      <c r="U28" s="67"/>
      <c r="V28" s="43"/>
      <c r="W28" s="127"/>
      <c r="X28" s="123"/>
      <c r="Y28" s="123"/>
      <c r="Z28" s="122"/>
      <c r="AA28" s="10"/>
      <c r="AB28" s="123"/>
      <c r="AC28" s="122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</row>
    <row r="29" spans="1:49" ht="99.75" hidden="1" customHeight="1" x14ac:dyDescent="0.3">
      <c r="A29" s="116"/>
      <c r="B29" s="55"/>
      <c r="C29" s="55"/>
      <c r="D29" s="55"/>
      <c r="E29" s="55"/>
      <c r="F29" s="116"/>
      <c r="G29" s="55"/>
      <c r="H29" s="55"/>
      <c r="I29" s="55"/>
      <c r="J29" s="55"/>
      <c r="K29" s="44" t="s">
        <v>65</v>
      </c>
      <c r="L29" s="45" t="s">
        <v>66</v>
      </c>
      <c r="M29" s="46">
        <f>IF(L29="ADECUADO",15,IF(L29="INADECUADO",0,""))</f>
        <v>15</v>
      </c>
      <c r="N29" s="63"/>
      <c r="O29" s="55"/>
      <c r="P29" s="55"/>
      <c r="Q29" s="56"/>
      <c r="R29" s="55"/>
      <c r="S29" s="55"/>
      <c r="T29" s="55"/>
      <c r="U29" s="68"/>
      <c r="V29" s="43"/>
      <c r="W29" s="55"/>
      <c r="X29" s="55"/>
      <c r="Y29" s="55"/>
      <c r="Z29" s="68"/>
      <c r="AA29" s="10"/>
      <c r="AB29" s="55"/>
      <c r="AC29" s="68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</row>
    <row r="30" spans="1:49" ht="99.75" hidden="1" customHeight="1" x14ac:dyDescent="0.3">
      <c r="A30" s="116"/>
      <c r="B30" s="55"/>
      <c r="C30" s="55"/>
      <c r="D30" s="55"/>
      <c r="E30" s="55"/>
      <c r="F30" s="116"/>
      <c r="G30" s="55"/>
      <c r="H30" s="55"/>
      <c r="I30" s="55"/>
      <c r="J30" s="55"/>
      <c r="K30" s="47" t="s">
        <v>67</v>
      </c>
      <c r="L30" s="45" t="s">
        <v>68</v>
      </c>
      <c r="M30" s="46">
        <f>IF(L30="OPORTUNA",15,IF(L30="INOPORTUNA",0,""))</f>
        <v>15</v>
      </c>
      <c r="N30" s="63"/>
      <c r="O30" s="55"/>
      <c r="P30" s="56"/>
      <c r="Q30" s="48" t="s">
        <v>69</v>
      </c>
      <c r="R30" s="55"/>
      <c r="S30" s="55"/>
      <c r="T30" s="55"/>
      <c r="U30" s="68"/>
      <c r="V30" s="43"/>
      <c r="W30" s="55"/>
      <c r="X30" s="55"/>
      <c r="Y30" s="55"/>
      <c r="Z30" s="68"/>
      <c r="AA30" s="10"/>
      <c r="AB30" s="55"/>
      <c r="AC30" s="68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</row>
    <row r="31" spans="1:49" ht="99.75" hidden="1" customHeight="1" x14ac:dyDescent="0.3">
      <c r="A31" s="116"/>
      <c r="B31" s="55"/>
      <c r="C31" s="55"/>
      <c r="D31" s="55"/>
      <c r="E31" s="55"/>
      <c r="F31" s="116"/>
      <c r="G31" s="55"/>
      <c r="H31" s="55"/>
      <c r="I31" s="55"/>
      <c r="J31" s="55"/>
      <c r="K31" s="44" t="s">
        <v>70</v>
      </c>
      <c r="L31" s="45" t="s">
        <v>71</v>
      </c>
      <c r="M31" s="46">
        <f>IF(L31="PREVENIR",15,IF(L31="DETECTAR",10,IF(L31="NO ES UN CONTROL",0,"")))</f>
        <v>15</v>
      </c>
      <c r="N31" s="75" t="str">
        <f>IF(N28&lt;86,"DÉBIL",IF(N28&lt;96,"MODERADO",IF(N28&lt;101,"FUERTE","")))</f>
        <v>FUERTE</v>
      </c>
      <c r="O31" s="55"/>
      <c r="P31" s="66" t="str">
        <f>IF(AND(N31="FUERTE",O28="FUERTE (SIEMPRE SE EJECUTA)"),"FUERTE",IF(OR(N31="DÉBIL",O28="DÉBIL (NO SE EJECUTA)"),"DÉBIL",IF(OR(N31="MODERADO",O28="MODERADO (ALGUNAS VECES)"),"MODERADO")))</f>
        <v>FUERTE</v>
      </c>
      <c r="Q31" s="77">
        <f>IF(AND($P$17="FUERTE",$Q$14="DIRECTAMENTE"),2,IF(AND($P$17="FUERTE",$Q$14="DIRECTAMENTE"),2,IF(AND($P$17="FUERTE",$Q$14="DIRECTAMENTE"),2,IF(AND($P$17="FUERTE",$Q$14="NO DISMINUYE"),0,IF(AND($P$17="MODERADO",$Q$14="DIRECTAMENTE"),1,IF(AND($P$17="MODERADO",$Q$14="DIRECTAMENTE"),1,IF(AND($P$17="MODERADO",$Q$14="DIRECTAMENTE"),1,IF(AND($P$17="MODERADO",$Q$14="NO DISMINUYE"),0,"N/A"))))))))</f>
        <v>2</v>
      </c>
      <c r="R31" s="55"/>
      <c r="S31" s="55"/>
      <c r="T31" s="55"/>
      <c r="U31" s="69" t="s">
        <v>72</v>
      </c>
      <c r="V31" s="49"/>
      <c r="W31" s="55"/>
      <c r="X31" s="55"/>
      <c r="Y31" s="55"/>
      <c r="Z31" s="68"/>
      <c r="AA31" s="10"/>
      <c r="AB31" s="55"/>
      <c r="AC31" s="68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</row>
    <row r="32" spans="1:49" ht="99.75" hidden="1" customHeight="1" x14ac:dyDescent="0.3">
      <c r="A32" s="116"/>
      <c r="B32" s="55"/>
      <c r="C32" s="55"/>
      <c r="D32" s="55"/>
      <c r="E32" s="55"/>
      <c r="F32" s="116"/>
      <c r="G32" s="55"/>
      <c r="H32" s="55"/>
      <c r="I32" s="55"/>
      <c r="J32" s="55"/>
      <c r="K32" s="44" t="s">
        <v>73</v>
      </c>
      <c r="L32" s="45" t="s">
        <v>74</v>
      </c>
      <c r="M32" s="46">
        <f>IF(L32="CONFIABLE",15,IF(L32="NO CONFIABLE",0,""))</f>
        <v>15</v>
      </c>
      <c r="N32" s="63"/>
      <c r="O32" s="55"/>
      <c r="P32" s="55"/>
      <c r="Q32" s="55"/>
      <c r="R32" s="55"/>
      <c r="S32" s="55"/>
      <c r="T32" s="55"/>
      <c r="U32" s="70"/>
      <c r="V32" s="49"/>
      <c r="W32" s="55"/>
      <c r="X32" s="55"/>
      <c r="Y32" s="55"/>
      <c r="Z32" s="68"/>
      <c r="AA32" s="10"/>
      <c r="AB32" s="55"/>
      <c r="AC32" s="68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</row>
    <row r="33" spans="1:49" ht="99.75" hidden="1" customHeight="1" x14ac:dyDescent="0.3">
      <c r="A33" s="116"/>
      <c r="B33" s="55"/>
      <c r="C33" s="55"/>
      <c r="D33" s="55"/>
      <c r="E33" s="55"/>
      <c r="F33" s="116"/>
      <c r="G33" s="55"/>
      <c r="H33" s="55"/>
      <c r="I33" s="55"/>
      <c r="J33" s="55"/>
      <c r="K33" s="44" t="s">
        <v>75</v>
      </c>
      <c r="L33" s="45" t="s">
        <v>76</v>
      </c>
      <c r="M33" s="46">
        <f>IF(L33="SE INVESTIGAN Y RESUELVEN OPORTUNAMENTE",15,IF(L33="NO SE INVESTIGAN,  NI  RESUELVEN OPORTUNAMENTE",0,""))</f>
        <v>15</v>
      </c>
      <c r="N33" s="63"/>
      <c r="O33" s="55"/>
      <c r="P33" s="55"/>
      <c r="Q33" s="55"/>
      <c r="R33" s="55"/>
      <c r="S33" s="55"/>
      <c r="T33" s="55"/>
      <c r="U33" s="78" t="s">
        <v>77</v>
      </c>
      <c r="V33" s="43"/>
      <c r="W33" s="55"/>
      <c r="X33" s="55"/>
      <c r="Y33" s="55"/>
      <c r="Z33" s="68"/>
      <c r="AA33" s="10"/>
      <c r="AB33" s="55"/>
      <c r="AC33" s="68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</row>
    <row r="34" spans="1:49" ht="99.75" hidden="1" customHeight="1" x14ac:dyDescent="0.3">
      <c r="A34" s="117"/>
      <c r="B34" s="65"/>
      <c r="C34" s="65"/>
      <c r="D34" s="65"/>
      <c r="E34" s="65"/>
      <c r="F34" s="117"/>
      <c r="G34" s="65"/>
      <c r="H34" s="65"/>
      <c r="I34" s="65"/>
      <c r="J34" s="65"/>
      <c r="K34" s="50" t="s">
        <v>78</v>
      </c>
      <c r="L34" s="51" t="s">
        <v>79</v>
      </c>
      <c r="M34" s="52">
        <f>IF(L34="COMPLETA",10,IF(L34="INCOMPLETA",5,IF(L34="NO EXISTE",0,"")))</f>
        <v>10</v>
      </c>
      <c r="N34" s="76"/>
      <c r="O34" s="65"/>
      <c r="P34" s="65"/>
      <c r="Q34" s="65"/>
      <c r="R34" s="65"/>
      <c r="S34" s="65"/>
      <c r="T34" s="65"/>
      <c r="U34" s="79"/>
      <c r="V34" s="43"/>
      <c r="W34" s="65"/>
      <c r="X34" s="65"/>
      <c r="Y34" s="65"/>
      <c r="Z34" s="79"/>
      <c r="AA34" s="10"/>
      <c r="AB34" s="65"/>
      <c r="AC34" s="79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</row>
    <row r="35" spans="1:49" ht="23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</row>
    <row r="36" spans="1:49" ht="23.2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</row>
    <row r="37" spans="1:49" ht="23.2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</row>
    <row r="38" spans="1:49" ht="23.25" customHeight="1" x14ac:dyDescent="0.55000000000000004">
      <c r="A38" s="3"/>
      <c r="B38" s="3"/>
      <c r="C38" s="3"/>
      <c r="D38" s="5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</row>
    <row r="39" spans="1:49" ht="23.2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</row>
    <row r="40" spans="1:49" ht="23.2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</row>
    <row r="41" spans="1:49" ht="23.2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</row>
    <row r="42" spans="1:49" ht="14.2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</row>
    <row r="43" spans="1:49" ht="14.2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</row>
    <row r="44" spans="1:49" ht="14.2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</row>
    <row r="45" spans="1:49" ht="14.2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</row>
    <row r="46" spans="1:49" ht="14.2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</row>
    <row r="47" spans="1:49" ht="14.2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</row>
    <row r="48" spans="1:49" ht="14.2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</row>
    <row r="49" spans="1:49" ht="14.2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</row>
    <row r="50" spans="1:49" ht="14.2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</row>
    <row r="51" spans="1:49" ht="14.2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</row>
    <row r="52" spans="1:49" ht="14.2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</row>
    <row r="53" spans="1:49" ht="14.2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</row>
    <row r="54" spans="1:49" ht="14.2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</row>
    <row r="55" spans="1:49" ht="14.2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</row>
    <row r="56" spans="1:49" ht="14.2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</row>
    <row r="57" spans="1:49" ht="14.2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</row>
    <row r="58" spans="1:49" ht="14.2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</row>
    <row r="59" spans="1:49" ht="14.2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</row>
    <row r="60" spans="1:49" ht="14.2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</row>
    <row r="61" spans="1:49" ht="14.2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</row>
    <row r="62" spans="1:49" ht="14.2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</row>
    <row r="63" spans="1:49" ht="14.2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</row>
    <row r="64" spans="1:49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</row>
    <row r="65" spans="1:49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</row>
    <row r="66" spans="1:49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</row>
    <row r="67" spans="1:49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</row>
    <row r="68" spans="1:49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</row>
    <row r="69" spans="1:49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</row>
    <row r="70" spans="1:49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</row>
    <row r="71" spans="1:49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</row>
    <row r="72" spans="1:49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</row>
    <row r="73" spans="1:49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</row>
    <row r="74" spans="1:49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</row>
    <row r="75" spans="1:49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</row>
    <row r="76" spans="1:49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</row>
    <row r="77" spans="1:49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</row>
    <row r="78" spans="1:49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</row>
    <row r="79" spans="1:49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</row>
    <row r="80" spans="1:49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</row>
    <row r="81" spans="1:49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</row>
    <row r="82" spans="1:49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</row>
    <row r="83" spans="1:49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</row>
    <row r="84" spans="1:49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</row>
    <row r="85" spans="1:49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</row>
    <row r="86" spans="1:49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</row>
    <row r="87" spans="1:49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</row>
    <row r="88" spans="1:49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</row>
    <row r="89" spans="1:49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</row>
    <row r="90" spans="1:49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</row>
    <row r="91" spans="1:49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</row>
    <row r="92" spans="1:49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</row>
    <row r="93" spans="1:49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</row>
    <row r="94" spans="1:49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</row>
    <row r="95" spans="1:49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</row>
    <row r="96" spans="1:49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</row>
    <row r="97" spans="1:49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</row>
    <row r="98" spans="1:49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</row>
    <row r="99" spans="1:49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</row>
    <row r="100" spans="1:49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</row>
    <row r="101" spans="1:49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</row>
    <row r="102" spans="1:49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</row>
    <row r="103" spans="1:49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</row>
    <row r="104" spans="1:49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</row>
    <row r="105" spans="1:49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</row>
    <row r="106" spans="1:49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</row>
    <row r="107" spans="1:49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</row>
    <row r="108" spans="1:49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</row>
    <row r="109" spans="1:49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</row>
    <row r="110" spans="1:49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</row>
    <row r="111" spans="1:49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</row>
    <row r="112" spans="1:49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</row>
    <row r="113" spans="1:49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</row>
    <row r="114" spans="1:49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</row>
    <row r="115" spans="1:49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</row>
    <row r="116" spans="1:49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</row>
    <row r="117" spans="1:49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</row>
    <row r="118" spans="1:49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</row>
    <row r="119" spans="1:49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</row>
    <row r="120" spans="1:49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</row>
    <row r="121" spans="1:49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</row>
    <row r="122" spans="1:49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</row>
    <row r="123" spans="1:49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</row>
    <row r="124" spans="1:49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</row>
    <row r="125" spans="1:49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</row>
    <row r="126" spans="1:49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</row>
    <row r="127" spans="1:49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</row>
    <row r="128" spans="1:49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</row>
    <row r="129" spans="1:49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</row>
    <row r="130" spans="1:49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</row>
    <row r="131" spans="1:49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</row>
    <row r="132" spans="1:49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</row>
    <row r="133" spans="1:49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</row>
    <row r="134" spans="1:49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</row>
    <row r="135" spans="1:49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</row>
    <row r="136" spans="1:49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</row>
    <row r="137" spans="1:49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</row>
    <row r="138" spans="1:49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</row>
    <row r="139" spans="1:49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</row>
    <row r="140" spans="1:49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</row>
    <row r="141" spans="1:49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</row>
    <row r="142" spans="1:49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</row>
    <row r="143" spans="1:49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</row>
    <row r="144" spans="1:49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</row>
    <row r="145" spans="1:49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</row>
    <row r="146" spans="1:49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</row>
    <row r="147" spans="1:49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</row>
    <row r="148" spans="1:49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</row>
    <row r="149" spans="1:49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</row>
    <row r="150" spans="1:49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</row>
    <row r="151" spans="1:49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</row>
    <row r="152" spans="1:49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</row>
    <row r="153" spans="1:49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</row>
    <row r="154" spans="1:49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</row>
    <row r="155" spans="1:49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</row>
    <row r="156" spans="1:49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</row>
    <row r="157" spans="1:49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</row>
    <row r="158" spans="1:49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</row>
    <row r="159" spans="1:49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</row>
    <row r="160" spans="1:49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</row>
    <row r="161" spans="1:49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</row>
    <row r="162" spans="1:49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</row>
    <row r="163" spans="1:49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</row>
    <row r="164" spans="1:49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</row>
    <row r="165" spans="1:49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</row>
    <row r="166" spans="1:49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</row>
    <row r="167" spans="1:49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</row>
    <row r="168" spans="1:49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</row>
    <row r="169" spans="1:49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</row>
    <row r="170" spans="1:49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</row>
    <row r="171" spans="1:49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</row>
    <row r="172" spans="1:49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</row>
    <row r="173" spans="1:49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</row>
    <row r="174" spans="1:49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</row>
    <row r="175" spans="1:49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</row>
    <row r="176" spans="1:49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</row>
    <row r="177" spans="1:49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</row>
    <row r="178" spans="1:49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</row>
    <row r="179" spans="1:49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</row>
    <row r="180" spans="1:49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</row>
    <row r="181" spans="1:49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</row>
    <row r="182" spans="1:49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</row>
    <row r="183" spans="1:49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</row>
    <row r="184" spans="1:49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</row>
    <row r="185" spans="1:49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</row>
    <row r="186" spans="1:49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</row>
    <row r="187" spans="1:49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</row>
    <row r="188" spans="1:49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</row>
    <row r="189" spans="1:49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</row>
    <row r="190" spans="1:49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</row>
    <row r="191" spans="1:49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</row>
    <row r="192" spans="1:49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</row>
    <row r="193" spans="1:49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</row>
    <row r="194" spans="1:49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</row>
    <row r="195" spans="1:49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</row>
    <row r="196" spans="1:49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</row>
    <row r="197" spans="1:49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</row>
    <row r="198" spans="1:49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</row>
    <row r="199" spans="1:49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</row>
    <row r="200" spans="1:49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</row>
    <row r="201" spans="1:49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</row>
    <row r="202" spans="1:49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</row>
    <row r="203" spans="1:49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</row>
    <row r="204" spans="1:49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</row>
    <row r="205" spans="1:49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</row>
    <row r="206" spans="1:49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</row>
    <row r="207" spans="1:49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</row>
    <row r="208" spans="1:49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</row>
    <row r="209" spans="1:49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</row>
    <row r="210" spans="1:49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</row>
    <row r="211" spans="1:49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</row>
    <row r="212" spans="1:49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</row>
    <row r="213" spans="1:49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</row>
    <row r="214" spans="1:49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</row>
    <row r="215" spans="1:49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</row>
    <row r="216" spans="1:49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</row>
    <row r="217" spans="1:49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</row>
    <row r="218" spans="1:49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</row>
    <row r="219" spans="1:49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</row>
    <row r="220" spans="1:49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</row>
    <row r="221" spans="1:49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</row>
    <row r="222" spans="1:49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</row>
    <row r="223" spans="1:49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</row>
    <row r="224" spans="1:49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</row>
    <row r="225" spans="1:49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</row>
    <row r="226" spans="1:49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</row>
    <row r="227" spans="1:49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</row>
    <row r="228" spans="1:49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</row>
    <row r="229" spans="1:49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</row>
    <row r="230" spans="1:49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</row>
    <row r="231" spans="1:49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</row>
    <row r="232" spans="1:49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</row>
    <row r="233" spans="1:49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</row>
    <row r="234" spans="1:49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</row>
    <row r="235" spans="1:49" ht="15.7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</row>
    <row r="236" spans="1:49" ht="15.7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</row>
    <row r="237" spans="1:49" ht="15.7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</row>
    <row r="238" spans="1:49" ht="15.7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</row>
    <row r="239" spans="1:49" ht="15.7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</row>
    <row r="240" spans="1:49" ht="15.7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</row>
    <row r="241" spans="1:49" ht="15.7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</row>
    <row r="242" spans="1:49" ht="15.7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</row>
    <row r="243" spans="1:49" ht="15.7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</row>
    <row r="244" spans="1:49" ht="15.7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</row>
    <row r="245" spans="1:49" ht="15.7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</row>
    <row r="246" spans="1:49" ht="15.7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</row>
    <row r="247" spans="1:49" ht="15.7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</row>
    <row r="248" spans="1:49" ht="15.7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</row>
    <row r="249" spans="1:49" ht="15.7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</row>
    <row r="250" spans="1:49" ht="15.7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</row>
    <row r="251" spans="1:49" ht="15.7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</row>
    <row r="252" spans="1:49" ht="15.7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</row>
    <row r="253" spans="1:49" ht="15.7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</row>
    <row r="254" spans="1:49" ht="15.7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</row>
    <row r="255" spans="1:49" ht="15.7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</row>
    <row r="256" spans="1:49" ht="15.7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</row>
    <row r="257" spans="1:49" ht="15.7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</row>
    <row r="258" spans="1:49" ht="15.7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</row>
    <row r="259" spans="1:49" ht="15.7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</row>
    <row r="260" spans="1:49" ht="15.7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</row>
    <row r="261" spans="1:49" ht="15.7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</row>
    <row r="262" spans="1:49" ht="15.7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</row>
    <row r="263" spans="1:49" ht="15.7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</row>
    <row r="264" spans="1:49" ht="15.7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</row>
    <row r="265" spans="1:49" ht="15.7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</row>
    <row r="266" spans="1:49" ht="15.7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</row>
    <row r="267" spans="1:49" ht="15.7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</row>
    <row r="268" spans="1:49" ht="15.7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</row>
    <row r="269" spans="1:49" ht="15.7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</row>
    <row r="270" spans="1:49" ht="15.7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</row>
    <row r="271" spans="1:49" ht="15.7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</row>
    <row r="272" spans="1:49" ht="15.7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</row>
    <row r="273" spans="1:49" ht="15.7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</row>
    <row r="274" spans="1:49" ht="15.7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</row>
    <row r="275" spans="1:49" ht="15.7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</row>
    <row r="276" spans="1:49" ht="15.7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</row>
    <row r="277" spans="1:49" ht="15.7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</row>
    <row r="278" spans="1:49" ht="15.7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</row>
    <row r="279" spans="1:49" ht="15.7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</row>
    <row r="280" spans="1:49" ht="15.7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</row>
    <row r="281" spans="1:49" ht="15.7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</row>
    <row r="282" spans="1:49" ht="15.7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</row>
    <row r="283" spans="1:49" ht="15.7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</row>
    <row r="284" spans="1:49" ht="15.7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</row>
    <row r="285" spans="1:49" ht="15.7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</row>
    <row r="286" spans="1:49" ht="15.7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</row>
    <row r="287" spans="1:49" ht="15.7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</row>
    <row r="288" spans="1:49" ht="15.7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</row>
    <row r="289" spans="1:49" ht="15.7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</row>
    <row r="290" spans="1:49" ht="15.7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</row>
    <row r="291" spans="1:49" ht="15.7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</row>
    <row r="292" spans="1:49" ht="15.7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</row>
    <row r="293" spans="1:49" ht="15.7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</row>
    <row r="294" spans="1:49" ht="15.7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</row>
    <row r="295" spans="1:49" ht="15.7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</row>
    <row r="296" spans="1:49" ht="15.7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</row>
    <row r="297" spans="1:49" ht="15.7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</row>
    <row r="298" spans="1:49" ht="15.7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</row>
    <row r="299" spans="1:49" ht="15.7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</row>
    <row r="300" spans="1:49" ht="15.7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</row>
    <row r="301" spans="1:49" ht="15.7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</row>
    <row r="302" spans="1:49" ht="15.7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</row>
    <row r="303" spans="1:49" ht="15.7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</row>
    <row r="304" spans="1:49" ht="15.7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</row>
    <row r="305" spans="1:49" ht="15.7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</row>
    <row r="306" spans="1:49" ht="15.7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</row>
    <row r="307" spans="1:49" ht="15.7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</row>
    <row r="308" spans="1:49" ht="15.7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</row>
    <row r="309" spans="1:49" ht="15.7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</row>
    <row r="310" spans="1:49" ht="15.7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</row>
    <row r="311" spans="1:49" ht="15.7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</row>
    <row r="312" spans="1:49" ht="15.7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</row>
    <row r="313" spans="1:49" ht="15.7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</row>
    <row r="314" spans="1:49" ht="15.7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</row>
    <row r="315" spans="1:49" ht="15.7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</row>
    <row r="316" spans="1:49" ht="15.7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</row>
    <row r="317" spans="1:49" ht="15.7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</row>
    <row r="318" spans="1:49" ht="15.7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</row>
    <row r="319" spans="1:49" ht="15.7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</row>
    <row r="320" spans="1:49" ht="15.7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</row>
    <row r="321" spans="1:49" ht="15.7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</row>
    <row r="322" spans="1:49" ht="15.7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</row>
    <row r="323" spans="1:49" ht="15.7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</row>
    <row r="324" spans="1:49" ht="15.7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</row>
    <row r="325" spans="1:49" ht="15.7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</row>
    <row r="326" spans="1:49" ht="15.7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</row>
    <row r="327" spans="1:49" ht="15.7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</row>
    <row r="328" spans="1:49" ht="15.7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</row>
    <row r="329" spans="1:49" ht="15.7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</row>
    <row r="330" spans="1:49" ht="15.7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</row>
    <row r="331" spans="1:49" ht="15.7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</row>
    <row r="332" spans="1:49" ht="15.7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</row>
    <row r="333" spans="1:49" ht="15.7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</row>
    <row r="334" spans="1:49" ht="15.7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</row>
    <row r="335" spans="1:49" ht="15.7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</row>
    <row r="336" spans="1:49" ht="15.7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</row>
    <row r="337" spans="1:49" ht="15.7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</row>
    <row r="338" spans="1:49" ht="15.7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</row>
    <row r="339" spans="1:49" ht="15.7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</row>
    <row r="340" spans="1:49" ht="15.7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</row>
    <row r="341" spans="1:49" ht="15.7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</row>
    <row r="342" spans="1:49" ht="15.7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</row>
    <row r="343" spans="1:49" ht="15.7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</row>
    <row r="344" spans="1:49" ht="15.7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</row>
    <row r="345" spans="1:49" ht="15.7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</row>
    <row r="346" spans="1:49" ht="15.7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</row>
    <row r="347" spans="1:49" ht="15.7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</row>
    <row r="348" spans="1:49" ht="15.7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</row>
    <row r="349" spans="1:49" ht="15.7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</row>
    <row r="350" spans="1:49" ht="15.7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</row>
    <row r="351" spans="1:49" ht="15.7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</row>
    <row r="352" spans="1:49" ht="15.7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</row>
    <row r="353" spans="1:49" ht="15.7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</row>
    <row r="354" spans="1:49" ht="15.7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</row>
    <row r="355" spans="1:49" ht="15.7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</row>
    <row r="356" spans="1:49" ht="15.7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</row>
    <row r="357" spans="1:49" ht="15.7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</row>
    <row r="358" spans="1:49" ht="15.7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</row>
    <row r="359" spans="1:49" ht="15.7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</row>
    <row r="360" spans="1:49" ht="15.7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</row>
    <row r="361" spans="1:49" ht="15.7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</row>
    <row r="362" spans="1:49" ht="15.7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</row>
    <row r="363" spans="1:49" ht="15.7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</row>
    <row r="364" spans="1:49" ht="15.7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</row>
    <row r="365" spans="1:49" ht="15.7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</row>
    <row r="366" spans="1:49" ht="15.7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</row>
    <row r="367" spans="1:49" ht="15.7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</row>
    <row r="368" spans="1:49" ht="15.7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</row>
    <row r="369" spans="1:49" ht="15.7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</row>
    <row r="370" spans="1:49" ht="15.7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</row>
    <row r="371" spans="1:49" ht="15.7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</row>
    <row r="372" spans="1:49" ht="15.7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</row>
    <row r="373" spans="1:49" ht="15.7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</row>
    <row r="374" spans="1:49" ht="15.7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</row>
    <row r="375" spans="1:49" ht="15.7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</row>
    <row r="376" spans="1:49" ht="15.7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</row>
    <row r="377" spans="1:49" ht="15.7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</row>
    <row r="378" spans="1:49" ht="15.7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</row>
    <row r="379" spans="1:49" ht="15.7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</row>
    <row r="380" spans="1:49" ht="15.7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</row>
    <row r="381" spans="1:49" ht="15.7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</row>
    <row r="382" spans="1:49" ht="15.7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</row>
    <row r="383" spans="1:49" ht="15.7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</row>
    <row r="384" spans="1:49" ht="15.7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</row>
    <row r="385" spans="1:49" ht="15.7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</row>
    <row r="386" spans="1:49" ht="15.7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</row>
    <row r="387" spans="1:49" ht="15.7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</row>
    <row r="388" spans="1:49" ht="15.7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</row>
    <row r="389" spans="1:49" ht="15.7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</row>
    <row r="390" spans="1:49" ht="15.7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</row>
    <row r="391" spans="1:49" ht="15.7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</row>
    <row r="392" spans="1:49" ht="15.7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</row>
    <row r="393" spans="1:49" ht="15.7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</row>
    <row r="394" spans="1:49" ht="15.7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</row>
    <row r="395" spans="1:49" ht="15.7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</row>
    <row r="396" spans="1:49" ht="15.7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</row>
    <row r="397" spans="1:49" ht="15.7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</row>
    <row r="398" spans="1:49" ht="15.7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</row>
    <row r="399" spans="1:49" ht="15.7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</row>
    <row r="400" spans="1:49" ht="15.7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</row>
    <row r="401" spans="1:49" ht="15.7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</row>
    <row r="402" spans="1:49" ht="15.7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</row>
    <row r="403" spans="1:49" ht="15.7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</row>
    <row r="404" spans="1:49" ht="15.7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</row>
    <row r="405" spans="1:49" ht="15.7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</row>
    <row r="406" spans="1:49" ht="15.7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</row>
    <row r="407" spans="1:49" ht="15.7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</row>
    <row r="408" spans="1:49" ht="15.7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</row>
    <row r="409" spans="1:49" ht="15.7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</row>
    <row r="410" spans="1:49" ht="15.7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</row>
    <row r="411" spans="1:49" ht="15.7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</row>
    <row r="412" spans="1:49" ht="15.7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</row>
    <row r="413" spans="1:49" ht="15.7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</row>
    <row r="414" spans="1:49" ht="15.7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</row>
    <row r="415" spans="1:49" ht="15.7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</row>
    <row r="416" spans="1:49" ht="15.7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</row>
    <row r="417" spans="1:49" ht="15.7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</row>
    <row r="418" spans="1:49" ht="15.7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</row>
    <row r="419" spans="1:49" ht="15.7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</row>
    <row r="420" spans="1:49" ht="15.7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</row>
    <row r="421" spans="1:49" ht="15.7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</row>
    <row r="422" spans="1:49" ht="15.7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</row>
    <row r="423" spans="1:49" ht="15.7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</row>
    <row r="424" spans="1:49" ht="15.7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</row>
    <row r="425" spans="1:49" ht="15.7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</row>
    <row r="426" spans="1:49" ht="15.7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</row>
    <row r="427" spans="1:49" ht="15.7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</row>
    <row r="428" spans="1:49" ht="15.7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</row>
    <row r="429" spans="1:49" ht="15.7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</row>
    <row r="430" spans="1:49" ht="15.7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</row>
    <row r="431" spans="1:49" ht="15.7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</row>
    <row r="432" spans="1:49" ht="15.7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</row>
    <row r="433" spans="1:49" ht="15.7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</row>
    <row r="434" spans="1:49" ht="15.7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</row>
    <row r="435" spans="1:49" ht="15.7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</row>
    <row r="436" spans="1:49" ht="15.7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</row>
    <row r="437" spans="1:49" ht="15.7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</row>
    <row r="438" spans="1:49" ht="15.7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</row>
    <row r="439" spans="1:49" ht="15.7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</row>
    <row r="440" spans="1:49" ht="15.7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</row>
    <row r="441" spans="1:49" ht="15.7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</row>
    <row r="442" spans="1:49" ht="15.7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</row>
    <row r="443" spans="1:49" ht="15.7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</row>
    <row r="444" spans="1:49" ht="15.7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</row>
    <row r="445" spans="1:49" ht="15.7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</row>
    <row r="446" spans="1:49" ht="15.7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</row>
    <row r="447" spans="1:49" ht="15.7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</row>
    <row r="448" spans="1:49" ht="15.7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</row>
    <row r="449" spans="1:49" ht="15.7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</row>
    <row r="450" spans="1:49" ht="15.7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</row>
    <row r="451" spans="1:49" ht="15.7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</row>
    <row r="452" spans="1:49" ht="15.7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</row>
    <row r="453" spans="1:49" ht="15.7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</row>
    <row r="454" spans="1:49" ht="15.7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</row>
    <row r="455" spans="1:49" ht="15.7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</row>
    <row r="456" spans="1:49" ht="15.7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</row>
    <row r="457" spans="1:49" ht="15.7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</row>
    <row r="458" spans="1:49" ht="15.7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</row>
    <row r="459" spans="1:49" ht="15.7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</row>
    <row r="460" spans="1:49" ht="15.7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</row>
    <row r="461" spans="1:49" ht="15.7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</row>
    <row r="462" spans="1:49" ht="15.7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</row>
    <row r="463" spans="1:49" ht="15.7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</row>
    <row r="464" spans="1:49" ht="15.7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</row>
    <row r="465" spans="1:49" ht="15.7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</row>
    <row r="466" spans="1:49" ht="15.7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</row>
    <row r="467" spans="1:49" ht="15.7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</row>
    <row r="468" spans="1:49" ht="15.7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</row>
    <row r="469" spans="1:49" ht="15.7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</row>
    <row r="470" spans="1:49" ht="15.7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</row>
    <row r="471" spans="1:49" ht="15.7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</row>
    <row r="472" spans="1:49" ht="15.7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</row>
    <row r="473" spans="1:49" ht="15.7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</row>
    <row r="474" spans="1:49" ht="15.7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</row>
    <row r="475" spans="1:49" ht="15.7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</row>
    <row r="476" spans="1:49" ht="15.7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</row>
    <row r="477" spans="1:49" ht="15.7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</row>
    <row r="478" spans="1:49" ht="15.7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</row>
    <row r="479" spans="1:49" ht="15.7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</row>
    <row r="480" spans="1:49" ht="15.7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</row>
    <row r="481" spans="1:49" ht="15.7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</row>
    <row r="482" spans="1:49" ht="15.7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</row>
    <row r="483" spans="1:49" ht="15.7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</row>
    <row r="484" spans="1:49" ht="15.7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</row>
    <row r="485" spans="1:49" ht="15.7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</row>
    <row r="486" spans="1:49" ht="15.7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</row>
    <row r="487" spans="1:49" ht="15.7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</row>
    <row r="488" spans="1:49" ht="15.7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</row>
    <row r="489" spans="1:49" ht="15.7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</row>
    <row r="490" spans="1:49" ht="15.7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</row>
    <row r="491" spans="1:49" ht="15.7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</row>
    <row r="492" spans="1:49" ht="15.7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</row>
    <row r="493" spans="1:49" ht="15.7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</row>
    <row r="494" spans="1:49" ht="15.7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</row>
    <row r="495" spans="1:49" ht="15.7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</row>
    <row r="496" spans="1:49" ht="15.7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</row>
    <row r="497" spans="1:49" ht="15.7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</row>
    <row r="498" spans="1:49" ht="15.7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</row>
    <row r="499" spans="1:49" ht="15.7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</row>
    <row r="500" spans="1:49" ht="15.7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</row>
    <row r="501" spans="1:49" ht="15.7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</row>
    <row r="502" spans="1:49" ht="15.7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</row>
    <row r="503" spans="1:49" ht="15.7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</row>
    <row r="504" spans="1:49" ht="15.7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</row>
    <row r="505" spans="1:49" ht="15.7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</row>
    <row r="506" spans="1:49" ht="15.7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</row>
    <row r="507" spans="1:49" ht="15.7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</row>
    <row r="508" spans="1:49" ht="15.7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</row>
    <row r="509" spans="1:49" ht="15.7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</row>
    <row r="510" spans="1:49" ht="15.7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</row>
    <row r="511" spans="1:49" ht="15.7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</row>
    <row r="512" spans="1:49" ht="15.7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</row>
    <row r="513" spans="1:49" ht="15.7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</row>
    <row r="514" spans="1:49" ht="15.7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</row>
    <row r="515" spans="1:49" ht="15.7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</row>
    <row r="516" spans="1:49" ht="15.7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</row>
    <row r="517" spans="1:49" ht="15.7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</row>
    <row r="518" spans="1:49" ht="15.7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</row>
    <row r="519" spans="1:49" ht="15.7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</row>
    <row r="520" spans="1:49" ht="15.7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</row>
    <row r="521" spans="1:49" ht="15.7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</row>
    <row r="522" spans="1:49" ht="15.7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</row>
    <row r="523" spans="1:49" ht="15.7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</row>
    <row r="524" spans="1:49" ht="15.7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</row>
    <row r="525" spans="1:49" ht="15.7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</row>
    <row r="526" spans="1:49" ht="15.7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</row>
    <row r="527" spans="1:49" ht="15.7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</row>
    <row r="528" spans="1:49" ht="15.7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</row>
    <row r="529" spans="1:49" ht="15.7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</row>
    <row r="530" spans="1:49" ht="15.7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</row>
    <row r="531" spans="1:49" ht="15.7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</row>
    <row r="532" spans="1:49" ht="15.7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</row>
    <row r="533" spans="1:49" ht="15.7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</row>
    <row r="534" spans="1:49" ht="15.7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</row>
    <row r="535" spans="1:49" ht="15.7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</row>
    <row r="536" spans="1:49" ht="15.7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</row>
    <row r="537" spans="1:49" ht="15.7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</row>
    <row r="538" spans="1:49" ht="15.7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</row>
    <row r="539" spans="1:49" ht="15.7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</row>
    <row r="540" spans="1:49" ht="15.7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</row>
    <row r="541" spans="1:49" ht="15.7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</row>
    <row r="542" spans="1:49" ht="15.7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</row>
    <row r="543" spans="1:49" ht="15.7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</row>
    <row r="544" spans="1:49" ht="15.7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</row>
    <row r="545" spans="1:49" ht="15.7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</row>
    <row r="546" spans="1:49" ht="15.7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</row>
    <row r="547" spans="1:49" ht="15.7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</row>
    <row r="548" spans="1:49" ht="15.7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</row>
    <row r="549" spans="1:49" ht="15.7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</row>
    <row r="550" spans="1:49" ht="15.7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</row>
    <row r="551" spans="1:49" ht="15.7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</row>
    <row r="552" spans="1:49" ht="15.7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</row>
    <row r="553" spans="1:49" ht="15.7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</row>
    <row r="554" spans="1:49" ht="15.7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</row>
    <row r="555" spans="1:49" ht="15.7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</row>
    <row r="556" spans="1:49" ht="15.7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</row>
    <row r="557" spans="1:49" ht="15.7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</row>
    <row r="558" spans="1:49" ht="15.7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</row>
    <row r="559" spans="1:49" ht="15.7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</row>
    <row r="560" spans="1:49" ht="15.7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</row>
    <row r="561" spans="1:49" ht="15.7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</row>
    <row r="562" spans="1:49" ht="15.7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</row>
    <row r="563" spans="1:49" ht="15.7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</row>
    <row r="564" spans="1:49" ht="15.7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</row>
    <row r="565" spans="1:49" ht="15.7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</row>
    <row r="566" spans="1:49" ht="15.7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</row>
    <row r="567" spans="1:49" ht="15.7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</row>
    <row r="568" spans="1:49" ht="15.7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</row>
    <row r="569" spans="1:49" ht="15.7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</row>
    <row r="570" spans="1:49" ht="15.7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</row>
    <row r="571" spans="1:49" ht="15.7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</row>
    <row r="572" spans="1:49" ht="15.7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</row>
    <row r="573" spans="1:49" ht="15.7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</row>
    <row r="574" spans="1:49" ht="15.7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</row>
    <row r="575" spans="1:49" ht="15.7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</row>
    <row r="576" spans="1:49" ht="15.7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</row>
    <row r="577" spans="1:49" ht="15.7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</row>
    <row r="578" spans="1:49" ht="15.7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</row>
    <row r="579" spans="1:49" ht="15.7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</row>
    <row r="580" spans="1:49" ht="15.7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</row>
    <row r="581" spans="1:49" ht="15.7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</row>
    <row r="582" spans="1:49" ht="15.7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</row>
    <row r="583" spans="1:49" ht="15.7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</row>
    <row r="584" spans="1:49" ht="15.7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</row>
    <row r="585" spans="1:49" ht="15.7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</row>
    <row r="586" spans="1:49" ht="15.7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</row>
    <row r="587" spans="1:49" ht="15.7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</row>
    <row r="588" spans="1:49" ht="15.7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</row>
    <row r="589" spans="1:49" ht="15.7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</row>
    <row r="590" spans="1:49" ht="15.7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</row>
    <row r="591" spans="1:49" ht="15.7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</row>
    <row r="592" spans="1:49" ht="15.7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</row>
    <row r="593" spans="1:49" ht="15.7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</row>
    <row r="594" spans="1:49" ht="15.7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</row>
    <row r="595" spans="1:49" ht="15.7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</row>
    <row r="596" spans="1:49" ht="15.7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</row>
    <row r="597" spans="1:49" ht="15.7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</row>
    <row r="598" spans="1:49" ht="15.7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</row>
    <row r="599" spans="1:49" ht="15.7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</row>
    <row r="600" spans="1:49" ht="15.7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</row>
    <row r="601" spans="1:49" ht="15.7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</row>
    <row r="602" spans="1:49" ht="15.7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</row>
    <row r="603" spans="1:49" ht="15.7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</row>
    <row r="604" spans="1:49" ht="15.7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</row>
    <row r="605" spans="1:49" ht="15.7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</row>
    <row r="606" spans="1:49" ht="15.7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</row>
    <row r="607" spans="1:49" ht="15.7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</row>
    <row r="608" spans="1:49" ht="15.7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</row>
    <row r="609" spans="1:49" ht="15.7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</row>
    <row r="610" spans="1:49" ht="15.7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</row>
    <row r="611" spans="1:49" ht="15.7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</row>
    <row r="612" spans="1:49" ht="15.7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</row>
    <row r="613" spans="1:49" ht="15.7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</row>
    <row r="614" spans="1:49" ht="15.7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</row>
    <row r="615" spans="1:49" ht="15.7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</row>
    <row r="616" spans="1:49" ht="15.7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</row>
    <row r="617" spans="1:49" ht="15.7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</row>
    <row r="618" spans="1:49" ht="15.7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</row>
    <row r="619" spans="1:49" ht="15.7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</row>
    <row r="620" spans="1:49" ht="15.7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</row>
    <row r="621" spans="1:49" ht="15.7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</row>
    <row r="622" spans="1:49" ht="15.7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</row>
    <row r="623" spans="1:49" ht="15.7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</row>
    <row r="624" spans="1:49" ht="15.7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</row>
    <row r="625" spans="1:49" ht="15.7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</row>
    <row r="626" spans="1:49" ht="15.7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</row>
    <row r="627" spans="1:49" ht="15.7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</row>
    <row r="628" spans="1:49" ht="15.7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</row>
    <row r="629" spans="1:49" ht="15.7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</row>
    <row r="630" spans="1:49" ht="15.7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</row>
    <row r="631" spans="1:49" ht="15.7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</row>
    <row r="632" spans="1:49" ht="15.7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</row>
    <row r="633" spans="1:49" ht="15.7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</row>
    <row r="634" spans="1:49" ht="15.7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</row>
    <row r="635" spans="1:49" ht="15.7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</row>
    <row r="636" spans="1:49" ht="15.7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</row>
    <row r="637" spans="1:49" ht="15.7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</row>
    <row r="638" spans="1:49" ht="15.7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</row>
    <row r="639" spans="1:49" ht="15.7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</row>
    <row r="640" spans="1:49" ht="15.7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</row>
    <row r="641" spans="1:49" ht="15.7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</row>
    <row r="642" spans="1:49" ht="15.7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</row>
    <row r="643" spans="1:49" ht="15.7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</row>
    <row r="644" spans="1:49" ht="15.7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</row>
    <row r="645" spans="1:49" ht="15.7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</row>
    <row r="646" spans="1:49" ht="15.7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</row>
    <row r="647" spans="1:49" ht="15.7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</row>
    <row r="648" spans="1:49" ht="15.7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</row>
    <row r="649" spans="1:49" ht="15.7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</row>
    <row r="650" spans="1:49" ht="15.7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</row>
    <row r="651" spans="1:49" ht="15.7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</row>
    <row r="652" spans="1:49" ht="15.7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</row>
    <row r="653" spans="1:49" ht="15.7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</row>
    <row r="654" spans="1:49" ht="15.7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</row>
    <row r="655" spans="1:49" ht="15.7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</row>
    <row r="656" spans="1:49" ht="15.7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</row>
    <row r="657" spans="1:49" ht="15.7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</row>
    <row r="658" spans="1:49" ht="15.7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</row>
    <row r="659" spans="1:49" ht="15.7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</row>
    <row r="660" spans="1:49" ht="15.7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</row>
    <row r="661" spans="1:49" ht="15.7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</row>
    <row r="662" spans="1:49" ht="15.7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</row>
    <row r="663" spans="1:49" ht="15.7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</row>
    <row r="664" spans="1:49" ht="15.7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</row>
    <row r="665" spans="1:49" ht="15.7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</row>
    <row r="666" spans="1:49" ht="15.7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</row>
    <row r="667" spans="1:49" ht="15.7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</row>
    <row r="668" spans="1:49" ht="15.7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</row>
    <row r="669" spans="1:49" ht="15.7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</row>
    <row r="670" spans="1:49" ht="15.7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</row>
    <row r="671" spans="1:49" ht="15.7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</row>
    <row r="672" spans="1:49" ht="15.7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</row>
    <row r="673" spans="1:49" ht="15.7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</row>
    <row r="674" spans="1:49" ht="15.7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</row>
    <row r="675" spans="1:49" ht="15.7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</row>
    <row r="676" spans="1:49" ht="15.7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</row>
    <row r="677" spans="1:49" ht="15.7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</row>
    <row r="678" spans="1:49" ht="15.7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</row>
    <row r="679" spans="1:49" ht="15.7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</row>
    <row r="680" spans="1:49" ht="15.7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</row>
    <row r="681" spans="1:49" ht="15.7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</row>
    <row r="682" spans="1:49" ht="15.7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</row>
    <row r="683" spans="1:49" ht="15.7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</row>
    <row r="684" spans="1:49" ht="15.7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</row>
    <row r="685" spans="1:49" ht="15.7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</row>
    <row r="686" spans="1:49" ht="15.7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</row>
    <row r="687" spans="1:49" ht="15.7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</row>
    <row r="688" spans="1:49" ht="15.7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</row>
    <row r="689" spans="1:49" ht="15.7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</row>
    <row r="690" spans="1:49" ht="15.7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</row>
    <row r="691" spans="1:49" ht="15.7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</row>
    <row r="692" spans="1:49" ht="15.7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</row>
    <row r="693" spans="1:49" ht="15.7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</row>
    <row r="694" spans="1:49" ht="15.7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</row>
    <row r="695" spans="1:49" ht="15.7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</row>
    <row r="696" spans="1:49" ht="15.7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</row>
    <row r="697" spans="1:49" ht="15.7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</row>
    <row r="698" spans="1:49" ht="15.7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</row>
    <row r="699" spans="1:49" ht="15.7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</row>
    <row r="700" spans="1:49" ht="15.7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</row>
    <row r="701" spans="1:49" ht="15.7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</row>
    <row r="702" spans="1:49" ht="15.7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</row>
    <row r="703" spans="1:49" ht="15.7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</row>
    <row r="704" spans="1:49" ht="15.7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</row>
    <row r="705" spans="1:49" ht="15.7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</row>
    <row r="706" spans="1:49" ht="15.7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</row>
    <row r="707" spans="1:49" ht="15.7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</row>
    <row r="708" spans="1:49" ht="15.7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</row>
    <row r="709" spans="1:49" ht="15.7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</row>
    <row r="710" spans="1:49" ht="15.7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</row>
    <row r="711" spans="1:49" ht="15.7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</row>
    <row r="712" spans="1:49" ht="15.7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</row>
    <row r="713" spans="1:49" ht="15.7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</row>
    <row r="714" spans="1:49" ht="15.7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</row>
    <row r="715" spans="1:49" ht="15.7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</row>
    <row r="716" spans="1:49" ht="15.7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</row>
    <row r="717" spans="1:49" ht="15.7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</row>
    <row r="718" spans="1:49" ht="15.7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</row>
    <row r="719" spans="1:49" ht="15.7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</row>
    <row r="720" spans="1:49" ht="15.7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</row>
    <row r="721" spans="1:49" ht="15.7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</row>
    <row r="722" spans="1:49" ht="15.7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</row>
    <row r="723" spans="1:49" ht="15.7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</row>
    <row r="724" spans="1:49" ht="15.7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</row>
    <row r="725" spans="1:49" ht="15.7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</row>
    <row r="726" spans="1:49" ht="15.7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</row>
    <row r="727" spans="1:49" ht="15.7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</row>
    <row r="728" spans="1:49" ht="15.7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</row>
    <row r="729" spans="1:49" ht="15.7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</row>
    <row r="730" spans="1:49" ht="15.7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</row>
    <row r="731" spans="1:49" ht="15.7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</row>
    <row r="732" spans="1:49" ht="15.7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</row>
    <row r="733" spans="1:49" ht="15.7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</row>
    <row r="734" spans="1:49" ht="15.7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</row>
    <row r="735" spans="1:49" ht="15.7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</row>
    <row r="736" spans="1:49" ht="15.7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</row>
    <row r="737" spans="1:49" ht="15.7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</row>
    <row r="738" spans="1:49" ht="15.7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</row>
    <row r="739" spans="1:49" ht="15.7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</row>
    <row r="740" spans="1:49" ht="15.7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</row>
    <row r="741" spans="1:49" ht="15.7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</row>
    <row r="742" spans="1:49" ht="15.7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</row>
    <row r="743" spans="1:49" ht="15.7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</row>
    <row r="744" spans="1:49" ht="15.7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</row>
    <row r="745" spans="1:49" ht="15.7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</row>
    <row r="746" spans="1:49" ht="15.7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</row>
    <row r="747" spans="1:49" ht="15.7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</row>
    <row r="748" spans="1:49" ht="15.7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</row>
    <row r="749" spans="1:49" ht="15.7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</row>
    <row r="750" spans="1:49" ht="15.7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</row>
    <row r="751" spans="1:49" ht="15.7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</row>
    <row r="752" spans="1:49" ht="15.7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</row>
    <row r="753" spans="1:49" ht="15.7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</row>
    <row r="754" spans="1:49" ht="15.7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</row>
    <row r="755" spans="1:49" ht="15.7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</row>
    <row r="756" spans="1:49" ht="15.7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</row>
    <row r="757" spans="1:49" ht="15.7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</row>
    <row r="758" spans="1:49" ht="15.7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</row>
    <row r="759" spans="1:49" ht="15.7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</row>
    <row r="760" spans="1:49" ht="15.7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</row>
    <row r="761" spans="1:49" ht="15.7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</row>
    <row r="762" spans="1:49" ht="15.7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</row>
    <row r="763" spans="1:49" ht="15.7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</row>
    <row r="764" spans="1:49" ht="15.7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</row>
    <row r="765" spans="1:49" ht="15.7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</row>
    <row r="766" spans="1:49" ht="15.7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</row>
    <row r="767" spans="1:49" ht="15.7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</row>
    <row r="768" spans="1:49" ht="15.7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</row>
    <row r="769" spans="1:49" ht="15.7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</row>
    <row r="770" spans="1:49" ht="15.7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</row>
    <row r="771" spans="1:49" ht="15.7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</row>
    <row r="772" spans="1:49" ht="15.7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</row>
    <row r="773" spans="1:49" ht="15.7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</row>
    <row r="774" spans="1:49" ht="15.7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</row>
    <row r="775" spans="1:49" ht="15.7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</row>
    <row r="776" spans="1:49" ht="15.7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</row>
    <row r="777" spans="1:49" ht="15.7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</row>
    <row r="778" spans="1:49" ht="15.7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</row>
    <row r="779" spans="1:49" ht="15.7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</row>
    <row r="780" spans="1:49" ht="15.7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</row>
    <row r="781" spans="1:49" ht="15.7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</row>
    <row r="782" spans="1:49" ht="15.7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</row>
    <row r="783" spans="1:49" ht="15.7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</row>
    <row r="784" spans="1:49" ht="15.7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</row>
    <row r="785" spans="1:49" ht="15.7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</row>
    <row r="786" spans="1:49" ht="15.7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</row>
    <row r="787" spans="1:49" ht="15.7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</row>
    <row r="788" spans="1:49" ht="15.7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</row>
    <row r="789" spans="1:49" ht="15.7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</row>
    <row r="790" spans="1:49" ht="15.7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</row>
    <row r="791" spans="1:49" ht="15.7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</row>
    <row r="792" spans="1:49" ht="15.7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</row>
    <row r="793" spans="1:49" ht="15.7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</row>
    <row r="794" spans="1:49" ht="15.7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</row>
    <row r="795" spans="1:49" ht="15.7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</row>
    <row r="796" spans="1:49" ht="15.7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</row>
    <row r="797" spans="1:49" ht="15.7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</row>
    <row r="798" spans="1:49" ht="15.7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</row>
    <row r="799" spans="1:49" ht="15.7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</row>
    <row r="800" spans="1:49" ht="15.7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</row>
    <row r="801" spans="1:49" ht="15.7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</row>
    <row r="802" spans="1:49" ht="15.7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</row>
    <row r="803" spans="1:49" ht="15.7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</row>
    <row r="804" spans="1:49" ht="15.7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</row>
    <row r="805" spans="1:49" ht="15.7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</row>
    <row r="806" spans="1:49" ht="15.7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</row>
    <row r="807" spans="1:49" ht="15.7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</row>
    <row r="808" spans="1:49" ht="15.7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</row>
    <row r="809" spans="1:49" ht="15.7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</row>
    <row r="810" spans="1:49" ht="15.7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</row>
    <row r="811" spans="1:49" ht="15.7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</row>
    <row r="812" spans="1:49" ht="15.7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</row>
    <row r="813" spans="1:49" ht="15.7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</row>
    <row r="814" spans="1:49" ht="15.7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</row>
    <row r="815" spans="1:49" ht="15.7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</row>
    <row r="816" spans="1:49" ht="15.7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</row>
    <row r="817" spans="1:49" ht="15.7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</row>
    <row r="818" spans="1:49" ht="15.7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</row>
    <row r="819" spans="1:49" ht="15.7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</row>
    <row r="820" spans="1:49" ht="15.7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</row>
    <row r="821" spans="1:49" ht="15.7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</row>
    <row r="822" spans="1:49" ht="15.7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</row>
    <row r="823" spans="1:49" ht="15.7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</row>
    <row r="824" spans="1:49" ht="15.7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</row>
    <row r="825" spans="1:49" ht="15.7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</row>
    <row r="826" spans="1:49" ht="15.7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</row>
    <row r="827" spans="1:49" ht="15.7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</row>
    <row r="828" spans="1:49" ht="15.7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</row>
    <row r="829" spans="1:49" ht="15.7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</row>
    <row r="830" spans="1:49" ht="15.7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</row>
    <row r="831" spans="1:49" ht="15.7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</row>
    <row r="832" spans="1:49" ht="15.7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</row>
    <row r="833" spans="1:49" ht="15.7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</row>
    <row r="834" spans="1:49" ht="15.7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</row>
    <row r="835" spans="1:49" ht="15.7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</row>
    <row r="836" spans="1:49" ht="15.7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</row>
    <row r="837" spans="1:49" ht="15.7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</row>
    <row r="838" spans="1:49" ht="15.7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</row>
    <row r="839" spans="1:49" ht="15.7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</row>
    <row r="840" spans="1:49" ht="15.7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</row>
    <row r="841" spans="1:49" ht="15.7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</row>
    <row r="842" spans="1:49" ht="15.7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</row>
    <row r="843" spans="1:49" ht="15.7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</row>
    <row r="844" spans="1:49" ht="15.7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</row>
    <row r="845" spans="1:49" ht="15.7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</row>
    <row r="846" spans="1:49" ht="15.7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</row>
    <row r="847" spans="1:49" ht="15.7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</row>
    <row r="848" spans="1:49" ht="15.7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</row>
    <row r="849" spans="1:49" ht="15.7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</row>
    <row r="850" spans="1:49" ht="15.7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</row>
    <row r="851" spans="1:49" ht="15.7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</row>
    <row r="852" spans="1:49" ht="15.7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</row>
    <row r="853" spans="1:49" ht="15.7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</row>
    <row r="854" spans="1:49" ht="15.7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</row>
    <row r="855" spans="1:49" ht="15.7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</row>
    <row r="856" spans="1:49" ht="15.7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</row>
    <row r="857" spans="1:49" ht="15.7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</row>
    <row r="858" spans="1:49" ht="15.7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</row>
    <row r="859" spans="1:49" ht="15.7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</row>
    <row r="860" spans="1:49" ht="15.7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</row>
    <row r="861" spans="1:49" ht="15.7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</row>
    <row r="862" spans="1:49" ht="15.7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</row>
    <row r="863" spans="1:49" ht="15.7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</row>
    <row r="864" spans="1:49" ht="15.7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</row>
    <row r="865" spans="1:49" ht="15.7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</row>
    <row r="866" spans="1:49" ht="15.7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</row>
    <row r="867" spans="1:49" ht="15.7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</row>
    <row r="868" spans="1:49" ht="15.7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</row>
    <row r="869" spans="1:49" ht="15.7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</row>
    <row r="870" spans="1:49" ht="15.7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</row>
    <row r="871" spans="1:49" ht="15.7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</row>
    <row r="872" spans="1:49" ht="15.7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</row>
    <row r="873" spans="1:49" ht="15.7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</row>
    <row r="874" spans="1:49" ht="15.7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</row>
    <row r="875" spans="1:49" ht="15.7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</row>
    <row r="876" spans="1:49" ht="15.7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</row>
    <row r="877" spans="1:49" ht="15.7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</row>
    <row r="878" spans="1:49" ht="15.7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</row>
    <row r="879" spans="1:49" ht="15.7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</row>
    <row r="880" spans="1:49" ht="15.7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</row>
    <row r="881" spans="1:49" ht="15.7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</row>
    <row r="882" spans="1:49" ht="15.7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</row>
    <row r="883" spans="1:49" ht="15.7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</row>
    <row r="884" spans="1:49" ht="15.7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</row>
    <row r="885" spans="1:49" ht="15.7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</row>
    <row r="886" spans="1:49" ht="15.7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</row>
    <row r="887" spans="1:49" ht="15.7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</row>
    <row r="888" spans="1:49" ht="15.7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</row>
    <row r="889" spans="1:49" ht="15.7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</row>
    <row r="890" spans="1:49" ht="15.7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</row>
    <row r="891" spans="1:49" ht="15.7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</row>
    <row r="892" spans="1:49" ht="15.7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</row>
    <row r="893" spans="1:49" ht="15.7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</row>
    <row r="894" spans="1:49" ht="15.7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</row>
    <row r="895" spans="1:49" ht="15.7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</row>
    <row r="896" spans="1:49" ht="15.7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</row>
    <row r="897" spans="1:49" ht="15.7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</row>
    <row r="898" spans="1:49" ht="15.7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</row>
    <row r="899" spans="1:49" ht="15.7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</row>
    <row r="900" spans="1:49" ht="15.7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</row>
    <row r="901" spans="1:49" ht="15.7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</row>
    <row r="902" spans="1:49" ht="15.7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</row>
    <row r="903" spans="1:49" ht="15.7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</row>
    <row r="904" spans="1:49" ht="15.7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</row>
    <row r="905" spans="1:49" ht="15.7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</row>
    <row r="906" spans="1:49" ht="15.7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</row>
    <row r="907" spans="1:49" ht="15.7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</row>
    <row r="908" spans="1:49" ht="15.7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</row>
    <row r="909" spans="1:49" ht="15.7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</row>
    <row r="910" spans="1:49" ht="15.7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</row>
    <row r="911" spans="1:49" ht="15.7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</row>
    <row r="912" spans="1:49" ht="15.7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</row>
    <row r="913" spans="1:49" ht="15.7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</row>
    <row r="914" spans="1:49" ht="15.7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</row>
    <row r="915" spans="1:49" ht="15.7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</row>
    <row r="916" spans="1:49" ht="15.7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</row>
    <row r="917" spans="1:49" ht="15.7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</row>
    <row r="918" spans="1:49" ht="15.7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</row>
    <row r="919" spans="1:49" ht="15.7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</row>
    <row r="920" spans="1:49" ht="15.7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</row>
    <row r="921" spans="1:49" ht="15.7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</row>
    <row r="922" spans="1:49" ht="15.7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</row>
    <row r="923" spans="1:49" ht="15.7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</row>
    <row r="924" spans="1:49" ht="15.7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</row>
    <row r="925" spans="1:49" ht="15.7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</row>
    <row r="926" spans="1:49" ht="15.7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</row>
    <row r="927" spans="1:49" ht="15.7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</row>
    <row r="928" spans="1:49" ht="15.7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</row>
    <row r="929" spans="1:49" ht="15.7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</row>
    <row r="930" spans="1:49" ht="15.7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</row>
    <row r="931" spans="1:49" ht="15.7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</row>
    <row r="932" spans="1:49" ht="15.7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</row>
    <row r="933" spans="1:49" ht="15.7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</row>
    <row r="934" spans="1:49" ht="15.7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</row>
    <row r="935" spans="1:49" ht="15.7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</row>
    <row r="936" spans="1:49" ht="15.7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</row>
    <row r="937" spans="1:49" ht="15.7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</row>
    <row r="938" spans="1:49" ht="15.7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</row>
    <row r="939" spans="1:49" ht="15.7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</row>
    <row r="940" spans="1:49" ht="15.7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</row>
    <row r="941" spans="1:49" ht="15.7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</row>
    <row r="942" spans="1:49" ht="15.7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</row>
    <row r="943" spans="1:49" ht="15.7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</row>
    <row r="944" spans="1:49" ht="15.7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</row>
    <row r="945" spans="1:49" ht="15.7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</row>
    <row r="946" spans="1:49" ht="15.7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</row>
    <row r="947" spans="1:49" ht="15.7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</row>
    <row r="948" spans="1:49" ht="15.7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</row>
    <row r="949" spans="1:49" ht="15.7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</row>
    <row r="950" spans="1:49" ht="15.7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</row>
    <row r="951" spans="1:49" ht="15.7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</row>
    <row r="952" spans="1:49" ht="15.7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</row>
    <row r="953" spans="1:49" ht="15.7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</row>
    <row r="954" spans="1:49" ht="15.7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</row>
    <row r="955" spans="1:49" ht="15.7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</row>
    <row r="956" spans="1:49" ht="15.7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</row>
    <row r="957" spans="1:49" ht="15.7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</row>
    <row r="958" spans="1:49" ht="15.7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</row>
    <row r="959" spans="1:49" ht="15.7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</row>
    <row r="960" spans="1:49" ht="15.7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</row>
    <row r="961" spans="1:49" ht="15.7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</row>
    <row r="962" spans="1:49" ht="15.7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</row>
    <row r="963" spans="1:49" ht="15.7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</row>
    <row r="964" spans="1:49" ht="15.7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</row>
    <row r="965" spans="1:49" ht="15.7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</row>
    <row r="966" spans="1:49" ht="15.7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</row>
    <row r="967" spans="1:49" ht="15.7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</row>
    <row r="968" spans="1:49" ht="15.7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</row>
    <row r="969" spans="1:49" ht="15.7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</row>
    <row r="970" spans="1:49" ht="15.7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</row>
    <row r="971" spans="1:49" ht="15.7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</row>
    <row r="972" spans="1:49" ht="15.7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</row>
    <row r="973" spans="1:49" ht="15.7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</row>
    <row r="974" spans="1:49" ht="15.7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</row>
    <row r="975" spans="1:49" ht="15.7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</row>
    <row r="976" spans="1:49" ht="15.7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</row>
    <row r="977" spans="1:49" ht="15.7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</row>
    <row r="978" spans="1:49" ht="15.7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</row>
    <row r="979" spans="1:49" ht="15.7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</row>
    <row r="980" spans="1:49" ht="15.7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</row>
    <row r="981" spans="1:49" ht="15.7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</row>
    <row r="982" spans="1:49" ht="15.7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</row>
    <row r="983" spans="1:49" ht="15.7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</row>
    <row r="984" spans="1:49" ht="15.7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</row>
    <row r="985" spans="1:49" ht="15.7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</row>
    <row r="986" spans="1:49" ht="15.7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</row>
    <row r="987" spans="1:49" ht="15.7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</row>
    <row r="988" spans="1:49" ht="15.7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</row>
    <row r="989" spans="1:49" ht="15.7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</row>
    <row r="990" spans="1:49" ht="15.7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</row>
    <row r="991" spans="1:49" ht="15.7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</row>
    <row r="992" spans="1:49" ht="15.7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</row>
    <row r="993" spans="1:49" ht="15.7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</row>
    <row r="994" spans="1:49" ht="15.7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</row>
    <row r="995" spans="1:49" ht="15.7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</row>
    <row r="996" spans="1:49" ht="15.7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</row>
    <row r="997" spans="1:49" ht="15.7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</row>
    <row r="998" spans="1:49" ht="15.7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</row>
    <row r="999" spans="1:49" ht="15.7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</row>
    <row r="1000" spans="1:49" ht="15.7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</row>
  </sheetData>
  <mergeCells count="120">
    <mergeCell ref="AC28:AC34"/>
    <mergeCell ref="J28:J34"/>
    <mergeCell ref="A28:A34"/>
    <mergeCell ref="B28:B34"/>
    <mergeCell ref="C28:C34"/>
    <mergeCell ref="D28:D34"/>
    <mergeCell ref="E28:E34"/>
    <mergeCell ref="F28:F34"/>
    <mergeCell ref="G28:G34"/>
    <mergeCell ref="AB28:AB34"/>
    <mergeCell ref="A21:A27"/>
    <mergeCell ref="B21:B27"/>
    <mergeCell ref="C21:C27"/>
    <mergeCell ref="D21:D27"/>
    <mergeCell ref="E21:E27"/>
    <mergeCell ref="F21:F27"/>
    <mergeCell ref="G21:G27"/>
    <mergeCell ref="H28:H34"/>
    <mergeCell ref="I28:I34"/>
    <mergeCell ref="AB21:AB27"/>
    <mergeCell ref="AC21:AC27"/>
    <mergeCell ref="H21:H27"/>
    <mergeCell ref="I21:I27"/>
    <mergeCell ref="J21:J27"/>
    <mergeCell ref="N21:N23"/>
    <mergeCell ref="O21:O27"/>
    <mergeCell ref="Q21:Q22"/>
    <mergeCell ref="N24:N27"/>
    <mergeCell ref="Q24:Q27"/>
    <mergeCell ref="R21:R27"/>
    <mergeCell ref="S21:S27"/>
    <mergeCell ref="T21:T27"/>
    <mergeCell ref="U21:U23"/>
    <mergeCell ref="W21:W27"/>
    <mergeCell ref="X21:X27"/>
    <mergeCell ref="Y21:Y27"/>
    <mergeCell ref="U31:U32"/>
    <mergeCell ref="U33:U34"/>
    <mergeCell ref="U24:U25"/>
    <mergeCell ref="U26:U27"/>
    <mergeCell ref="U28:U30"/>
    <mergeCell ref="W28:W34"/>
    <mergeCell ref="X28:X34"/>
    <mergeCell ref="Y28:Y34"/>
    <mergeCell ref="Z28:Z34"/>
    <mergeCell ref="Z21:Z27"/>
    <mergeCell ref="S28:S34"/>
    <mergeCell ref="T28:T34"/>
    <mergeCell ref="P28:P30"/>
    <mergeCell ref="P31:P34"/>
    <mergeCell ref="P21:P23"/>
    <mergeCell ref="P24:P27"/>
    <mergeCell ref="N28:N30"/>
    <mergeCell ref="O28:O34"/>
    <mergeCell ref="Q28:Q29"/>
    <mergeCell ref="R28:R34"/>
    <mergeCell ref="N31:N34"/>
    <mergeCell ref="Q31:Q34"/>
    <mergeCell ref="I14:I20"/>
    <mergeCell ref="J14:J20"/>
    <mergeCell ref="X14:X20"/>
    <mergeCell ref="Y14:Y20"/>
    <mergeCell ref="Z14:Z20"/>
    <mergeCell ref="AB14:AB20"/>
    <mergeCell ref="AC14:AC20"/>
    <mergeCell ref="A11:A13"/>
    <mergeCell ref="A14:A20"/>
    <mergeCell ref="B14:B20"/>
    <mergeCell ref="C14:C20"/>
    <mergeCell ref="D14:D20"/>
    <mergeCell ref="E14:E20"/>
    <mergeCell ref="F14:F20"/>
    <mergeCell ref="A1:A3"/>
    <mergeCell ref="A8:A9"/>
    <mergeCell ref="A10:E10"/>
    <mergeCell ref="B11:B13"/>
    <mergeCell ref="C11:C13"/>
    <mergeCell ref="D11:D13"/>
    <mergeCell ref="E11:E13"/>
    <mergeCell ref="G14:G20"/>
    <mergeCell ref="H14:H20"/>
    <mergeCell ref="B1:AA3"/>
    <mergeCell ref="B4:I4"/>
    <mergeCell ref="J4:K7"/>
    <mergeCell ref="L4:O5"/>
    <mergeCell ref="P4:AC7"/>
    <mergeCell ref="B6:I6"/>
    <mergeCell ref="B7:I7"/>
    <mergeCell ref="F10:U10"/>
    <mergeCell ref="W10:Z12"/>
    <mergeCell ref="AB10:AC12"/>
    <mergeCell ref="F11:I11"/>
    <mergeCell ref="J11:R11"/>
    <mergeCell ref="T11:U11"/>
    <mergeCell ref="F12:I12"/>
    <mergeCell ref="Q12:Q13"/>
    <mergeCell ref="R12:R13"/>
    <mergeCell ref="T12:T13"/>
    <mergeCell ref="U12:U13"/>
    <mergeCell ref="U14:U16"/>
    <mergeCell ref="U17:U18"/>
    <mergeCell ref="O12:O13"/>
    <mergeCell ref="R14:R20"/>
    <mergeCell ref="S14:S20"/>
    <mergeCell ref="T14:T20"/>
    <mergeCell ref="W14:W20"/>
    <mergeCell ref="N17:N20"/>
    <mergeCell ref="Q17:Q20"/>
    <mergeCell ref="U19:U20"/>
    <mergeCell ref="P14:P16"/>
    <mergeCell ref="Q14:Q15"/>
    <mergeCell ref="J12:J13"/>
    <mergeCell ref="K12:K13"/>
    <mergeCell ref="L12:L13"/>
    <mergeCell ref="M12:M13"/>
    <mergeCell ref="N12:N13"/>
    <mergeCell ref="P12:P13"/>
    <mergeCell ref="N14:N16"/>
    <mergeCell ref="O14:O20"/>
    <mergeCell ref="P17:P20"/>
  </mergeCells>
  <conditionalFormatting sqref="I14:I34">
    <cfRule type="cellIs" dxfId="8" priority="1" operator="between">
      <formula>"BAJO"</formula>
      <formula>"BAJO"</formula>
    </cfRule>
    <cfRule type="cellIs" dxfId="7" priority="2" operator="between">
      <formula>"BAJO"</formula>
      <formula>"BAJO"</formula>
    </cfRule>
    <cfRule type="cellIs" dxfId="6" priority="3" operator="between">
      <formula>"LEVE"</formula>
      <formula>"MENOR"</formula>
    </cfRule>
    <cfRule type="containsText" dxfId="5" priority="4" operator="containsText" text="EXTREMO">
      <formula>NOT(ISERROR(SEARCH(("EXTREMO"),(I14))))</formula>
    </cfRule>
    <cfRule type="containsText" dxfId="4" priority="5" operator="containsText" text="ALTO">
      <formula>NOT(ISERROR(SEARCH(("ALTO"),(I14))))</formula>
    </cfRule>
    <cfRule type="containsText" dxfId="3" priority="6" operator="containsText" text="MODERADO">
      <formula>NOT(ISERROR(SEARCH(("MODERADO"),(I14))))</formula>
    </cfRule>
  </conditionalFormatting>
  <conditionalFormatting sqref="T14:T34">
    <cfRule type="containsText" dxfId="2" priority="7" operator="containsText" text="EXTREMO">
      <formula>NOT(ISERROR(SEARCH(("EXTREMO"),(T14))))</formula>
    </cfRule>
    <cfRule type="containsText" dxfId="1" priority="8" operator="containsText" text="ALTO">
      <formula>NOT(ISERROR(SEARCH(("ALTO"),(T14))))</formula>
    </cfRule>
    <cfRule type="containsText" dxfId="0" priority="9" operator="containsText" text="MODERADO">
      <formula>NOT(ISERROR(SEARCH(("MODERADO"),(T14))))</formula>
    </cfRule>
  </conditionalFormatting>
  <dataValidations count="1">
    <dataValidation type="list" allowBlank="1" showErrorMessage="1" sqref="Q14 Q21 Q28" xr:uid="{00000000-0002-0000-0000-000000000000}">
      <formula1>$AA$17:$AA$19</formula1>
    </dataValidation>
  </dataValidations>
  <pageMargins left="0.70866141732283472" right="0.70866141732283472" top="0.74803149606299213" bottom="0.74803149606299213" header="0" footer="0"/>
  <pageSetup scale="14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PM02. Alter. Comer_Emprendimien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IPES- Paola Ortega</dc:creator>
  <cp:lastModifiedBy>Cuenta Microsoft</cp:lastModifiedBy>
  <dcterms:created xsi:type="dcterms:W3CDTF">2025-02-27T20:19:03Z</dcterms:created>
  <dcterms:modified xsi:type="dcterms:W3CDTF">2026-05-22T01:03:10Z</dcterms:modified>
</cp:coreProperties>
</file>