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89DB1E03-CC38-4D8F-AF59-6B1C758018F1}" xr6:coauthVersionLast="47" xr6:coauthVersionMax="47" xr10:uidLastSave="{00000000-0000-0000-0000-000000000000}"/>
  <bookViews>
    <workbookView xWindow="-108" yWindow="-108" windowWidth="23256" windowHeight="12576" activeTab="1" xr2:uid="{00000000-000D-0000-FFFF-FFFF00000000}"/>
  </bookViews>
  <sheets>
    <sheet name="Datos" sheetId="1" r:id="rId1"/>
    <sheet name="RIESGO" sheetId="2" r:id="rId2"/>
    <sheet name="INSTRUCTIVO DE DILIGENCIAMIENTO" sheetId="3" r:id="rId3"/>
    <sheet name="Encuesta de impacto " sheetId="4" r:id="rId4"/>
  </sheets>
  <externalReferences>
    <externalReference r:id="rId5"/>
  </externalReferences>
  <definedNames>
    <definedName name="ACEPTABLE">#REF!</definedName>
    <definedName name="AGENTE">#REF!</definedName>
    <definedName name="Asumir_Riesgo">#REF!</definedName>
    <definedName name="CLASES">#REF!</definedName>
    <definedName name="CONTROL">#REF!</definedName>
    <definedName name="DIRECCIONES1">#REF!</definedName>
    <definedName name="direcciones2">#REF!</definedName>
    <definedName name="Evaluación_Integral">'[1]RIESGOS DE GESTIÓN'!#REF!</definedName>
    <definedName name="FACTOR">#REF!</definedName>
    <definedName name="FUENTE">#REF!</definedName>
    <definedName name="GERENCIA">#REF!</definedName>
    <definedName name="GERENCIA1">#REF!</definedName>
    <definedName name="GERENCIAS">#REF!</definedName>
    <definedName name="NCONTROL">#REF!</definedName>
    <definedName name="NIVEL0">#REF!</definedName>
    <definedName name="Nivel1">#REF!</definedName>
    <definedName name="nivel2">#REF!</definedName>
    <definedName name="Nivel3">#REF!</definedName>
    <definedName name="Nivel4">#REF!</definedName>
    <definedName name="nIVEL5">#REF!</definedName>
    <definedName name="Nivel6">#REF!</definedName>
    <definedName name="NOMBRE">#REF!</definedName>
    <definedName name="NUMERO">#REF!</definedName>
    <definedName name="PESO">#REF!</definedName>
    <definedName name="Peso2">#REF!</definedName>
    <definedName name="PESOS">#REF!</definedName>
    <definedName name="PROCESO">#REF!</definedName>
    <definedName name="rS">#REF!</definedName>
    <definedName name="tratamiento">#REF!</definedName>
    <definedName name="Valor1">#REF!</definedName>
    <definedName name="valor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whQK78nrq/phS0ehPpQHzk4NAfg+1EWZpSuwz0SvqOc="/>
    </ext>
  </extLst>
</workbook>
</file>

<file path=xl/calcChain.xml><?xml version="1.0" encoding="utf-8"?>
<calcChain xmlns="http://schemas.openxmlformats.org/spreadsheetml/2006/main">
  <c r="H74" i="4" l="1"/>
  <c r="G74" i="4"/>
  <c r="H47" i="4"/>
  <c r="G47" i="4"/>
  <c r="H21" i="4"/>
  <c r="G21" i="4"/>
  <c r="M48" i="2"/>
  <c r="M47" i="2"/>
  <c r="M46" i="2"/>
  <c r="M45" i="2"/>
  <c r="M44" i="2"/>
  <c r="M43" i="2"/>
  <c r="M42" i="2"/>
  <c r="N42" i="2" s="1"/>
  <c r="N45" i="2" s="1"/>
  <c r="P45" i="2" s="1"/>
  <c r="P42" i="2" s="1"/>
  <c r="I42" i="2"/>
  <c r="H42" i="2"/>
  <c r="M41" i="2"/>
  <c r="M40" i="2"/>
  <c r="M39" i="2"/>
  <c r="M38" i="2"/>
  <c r="M37" i="2"/>
  <c r="M36" i="2"/>
  <c r="M35" i="2"/>
  <c r="N35" i="2" s="1"/>
  <c r="N38" i="2" s="1"/>
  <c r="P38" i="2" s="1"/>
  <c r="P35" i="2" s="1"/>
  <c r="I35" i="2"/>
  <c r="H35" i="2"/>
  <c r="M34" i="2"/>
  <c r="M33" i="2"/>
  <c r="M32" i="2"/>
  <c r="M31" i="2"/>
  <c r="M30" i="2"/>
  <c r="M29" i="2"/>
  <c r="N28" i="2"/>
  <c r="N31" i="2" s="1"/>
  <c r="P31" i="2" s="1"/>
  <c r="P28" i="2" s="1"/>
  <c r="M28" i="2"/>
  <c r="H28" i="2"/>
  <c r="I28" i="2" s="1"/>
  <c r="M27" i="2"/>
  <c r="M26" i="2"/>
  <c r="M25" i="2"/>
  <c r="M24" i="2"/>
  <c r="M23" i="2"/>
  <c r="M22" i="2"/>
  <c r="N21" i="2"/>
  <c r="N24" i="2" s="1"/>
  <c r="P24" i="2" s="1"/>
  <c r="P21" i="2" s="1"/>
  <c r="M21" i="2"/>
  <c r="H21" i="2"/>
  <c r="I21" i="2" s="1"/>
  <c r="M20" i="2"/>
  <c r="M19" i="2"/>
  <c r="M18" i="2"/>
  <c r="M17" i="2"/>
  <c r="M16" i="2"/>
  <c r="M15" i="2"/>
  <c r="M14" i="2"/>
  <c r="N14" i="2" s="1"/>
  <c r="N17" i="2" s="1"/>
  <c r="P17" i="2" s="1"/>
  <c r="H14" i="2"/>
  <c r="I14" i="2" s="1"/>
  <c r="P14" i="2" l="1"/>
  <c r="Q45" i="2"/>
  <c r="R42" i="2" s="1"/>
  <c r="S42" i="2" s="1"/>
  <c r="T42" i="2" s="1"/>
  <c r="Q38" i="2"/>
  <c r="R35" i="2" s="1"/>
  <c r="S35" i="2" s="1"/>
  <c r="T35" i="2" s="1"/>
  <c r="Q31" i="2"/>
  <c r="R28" i="2" s="1"/>
  <c r="S28" i="2" s="1"/>
  <c r="T28" i="2" s="1"/>
  <c r="Q24" i="2"/>
  <c r="R21" i="2" s="1"/>
  <c r="S21" i="2" s="1"/>
  <c r="T21" i="2" s="1"/>
  <c r="Q17" i="2"/>
  <c r="R14" i="2" s="1"/>
  <c r="S14" i="2" s="1"/>
  <c r="T14" i="2" s="1"/>
</calcChain>
</file>

<file path=xl/sharedStrings.xml><?xml version="1.0" encoding="utf-8"?>
<sst xmlns="http://schemas.openxmlformats.org/spreadsheetml/2006/main" count="446" uniqueCount="225">
  <si>
    <t>clave: DATOs</t>
  </si>
  <si>
    <t>PROBABILIDAD INHERENTE</t>
  </si>
  <si>
    <t>IMPACTO INHERENTE</t>
  </si>
  <si>
    <t>CONDICIONES RIESGO INHERENTE</t>
  </si>
  <si>
    <t>¿Existe un responsable asignado a la ejecución del control?</t>
  </si>
  <si>
    <t>ASIGNADO</t>
  </si>
  <si>
    <t>NO ASIGNADO</t>
  </si>
  <si>
    <t>MUY BAJA</t>
  </si>
  <si>
    <t>LEVE</t>
  </si>
  <si>
    <t>MUY BAJA - LEVE</t>
  </si>
  <si>
    <t>BAJO</t>
  </si>
  <si>
    <t>¿El responsable tiene la autoridad y adecuada segregación de funciones en la ejecución del control?</t>
  </si>
  <si>
    <t>ADECUADO</t>
  </si>
  <si>
    <t>INADECUADO</t>
  </si>
  <si>
    <t>BAJA</t>
  </si>
  <si>
    <t>MENOR</t>
  </si>
  <si>
    <t>MUY BAJA - MENOR</t>
  </si>
  <si>
    <t>¿La oportunidad en que se ejecuta el control ayuda a prevenir la mitigación del riesgo o a detectar la materialización del riesgo de manera oportuna?</t>
  </si>
  <si>
    <t>OPORTUNA</t>
  </si>
  <si>
    <t>INOPORTUNA</t>
  </si>
  <si>
    <t>MEDIA</t>
  </si>
  <si>
    <t>MODERADO</t>
  </si>
  <si>
    <t>MUY BAJA - MODERADO</t>
  </si>
  <si>
    <t>¿Las actividades que se desarrollan en el
control realmente buscan por si sola prevenir o detectar las causas que pueden dar origen al riesgo, Ej.: verificar, validar, cotejar, comparar, revisar, etc.?</t>
  </si>
  <si>
    <t>PREVENIR</t>
  </si>
  <si>
    <t>DETECTAR</t>
  </si>
  <si>
    <t>NO ES UN CONTROL</t>
  </si>
  <si>
    <t>ALTA</t>
  </si>
  <si>
    <t>MAYOR</t>
  </si>
  <si>
    <t>MUY BAJA - MAYOR</t>
  </si>
  <si>
    <t>ALTO</t>
  </si>
  <si>
    <t>¿La fuente de información que se utiliza en el desarrollo del control es información confiable que permita mitigar el riesgo?</t>
  </si>
  <si>
    <t>CONFIABLE</t>
  </si>
  <si>
    <t>NO CONFIABLE</t>
  </si>
  <si>
    <t>MUY ALTA</t>
  </si>
  <si>
    <t>CATASTRÓFICO</t>
  </si>
  <si>
    <t>MUY BAJA - CATASTRÓFICO</t>
  </si>
  <si>
    <t>EXTREMO</t>
  </si>
  <si>
    <t>¿Las observaciones, desviaciones o diferencias identificadas como resultados de la ejecución del control son investigadas y resueltas de manera oportuna?</t>
  </si>
  <si>
    <t>SE INVESTIGAN Y RESUELVEN OPORTUNAMENTE</t>
  </si>
  <si>
    <t>NO SE INVESTIGAN,  NI  RESUELVEN OPORTUNAMENTE</t>
  </si>
  <si>
    <t>BAJA - LEVE</t>
  </si>
  <si>
    <t>¿Se deja evidencia o rastro de la ejecución del control que permita a cualquier tercero con la evidencia llegar a la misma conclusión?</t>
  </si>
  <si>
    <t>COMPLETA</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</si>
  <si>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</si>
  <si>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</si>
  <si>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</si>
  <si>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</si>
  <si>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</si>
  <si>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</si>
  <si>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</si>
  <si>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</si>
  <si>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</si>
  <si>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</si>
  <si>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</si>
  <si>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</si>
  <si>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</si>
  <si>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</si>
  <si>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</si>
  <si>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¿SE MATERIALIZO EL RIESGO DURANTE EL PERIODO?</t>
  </si>
  <si>
    <t>MEDIA - MAYOR</t>
  </si>
  <si>
    <r>
      <rPr>
        <b/>
        <sz val="11"/>
        <color theme="1"/>
        <rFont val="Calibri"/>
      </rPr>
      <t>DÉBIL</t>
    </r>
    <r>
      <rPr>
        <sz val="11"/>
        <color theme="1"/>
        <rFont val="Calibri"/>
      </rPr>
      <t xml:space="preserve"> (No se Ejecuta)</t>
    </r>
  </si>
  <si>
    <t>SI</t>
  </si>
  <si>
    <t>MEDIA - CATASTRÓFICO</t>
  </si>
  <si>
    <t>NO</t>
  </si>
  <si>
    <t>ALTA - LEVE</t>
  </si>
  <si>
    <t>ALTA - MENOR</t>
  </si>
  <si>
    <t>ALTA - MODERADO</t>
  </si>
  <si>
    <t>ALTA - MAYOR</t>
  </si>
  <si>
    <t>ALTA - CATASTRÓFICO</t>
  </si>
  <si>
    <t>MUY ALTA - LEVE</t>
  </si>
  <si>
    <t>MUY ALTA - MENOR</t>
  </si>
  <si>
    <t>MUY ALTA - MODERADO</t>
  </si>
  <si>
    <t>MUY ALTA - MAYOR</t>
  </si>
  <si>
    <t>MUY ALTA - CATASTRÓFICO</t>
  </si>
  <si>
    <t>MAPA DE RIESGOS</t>
  </si>
  <si>
    <t xml:space="preserve">Código: </t>
  </si>
  <si>
    <t>PE01-FO-002</t>
  </si>
  <si>
    <t>Versión:</t>
  </si>
  <si>
    <t>Fecha:</t>
  </si>
  <si>
    <t>PROCESO</t>
  </si>
  <si>
    <t xml:space="preserve">GESTIÓN DE RECURSOS FINANCIEROS </t>
  </si>
  <si>
    <t>OBJETIVO DEL PROCESO</t>
  </si>
  <si>
    <t>Gestionar las adquisiciones de bienes y servicios requeridos para el cumplimiento de la misionalidad y gestión de la Entidad, asi como los procesos contractuales requeridos para los servicios prestados por la entidad a la poblacion sujeto de atencion, garantizando la disponibiidad de los recursos financieros y el manejo eficiente del erario.</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</si>
  <si>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</si>
  <si>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</si>
  <si>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</si>
  <si>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</si>
  <si>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</si>
  <si>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Inicia con la identificación de las necesidades en las diferentes dependencias y culmina con la consolidación de los estados financieros y el cierre de la vigencia. </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</si>
  <si>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</si>
  <si>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</si>
  <si>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</si>
  <si>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</si>
  <si>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</si>
  <si>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</si>
  <si>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</si>
  <si>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</si>
  <si>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</si>
  <si>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</si>
  <si>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</si>
  <si>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</si>
  <si>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</si>
  <si>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</si>
  <si>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</si>
  <si>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</si>
  <si>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</si>
  <si>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</si>
  <si>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</si>
  <si>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</si>
  <si>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</si>
  <si>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</si>
  <si>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</si>
  <si>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</si>
  <si>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</si>
  <si>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</si>
  <si>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</si>
  <si>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</si>
  <si>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</si>
  <si>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</si>
  <si>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</si>
  <si>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</si>
  <si>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Deficiente  verificación de los documentos soportes de los ingresos de tesorería o no contar con los soportes idóneos que los respalden 
Fallas y deficiencias del aplicativo de información financiera Goobi que afectan el registro oportuno en Goobi de los ingresos 
Recepción de billetes no auténticos en las jornadas de recaudo en Plazas de mercado que se den eventualmente cuando la entidad lo considere necesario y con ocasión de los cobros oportunos y/o persuasivos que deban adelantar las áreas de SAF-Cartera y SESEC en conjunto.
Pérdida o robo de los dineros y/o títulos valores recaudados. 
Diferencias de valor en los estados de cuenta de los comerciantes o existencia de partidas sin identificar que afectan la conciliación entre las áreas involucradas (Cartera, Tesorería, Presupuesto y Contabilidad)
Incumplimiento del procedimiento "PA04-PD-010 Gestión de Ingresos Tesorería" en cuanto a la consignación de los dineros recaudados, materialización de los riesgos inherentes al proceso de Tesorería y hallazgos por parte de los entes de control</t>
  </si>
  <si>
    <t xml:space="preserve">Deficiencias o debilidades que se tengan en el sistema de información financiero para la identificación y registro oportuno de los ingresos
Información no confiable, sin depurar de la cartera que se tiene registrada en el sistema de información financiero, para el cobro y aplicación adecuada de los ingresos
Imposibilidad  de verificación de los  billetes recaudados ya sea por daños o pérdida de los instrumentos para hacerlo o por falta de conexiones eléctricas de los mismos en las zonas de recaudo, toto ello en el caso de presentarse eventuales jornadas en las plazas de mercado  
La no salvaguarda de los dineros y/o títulos valores en  la caja fuerte hasta su depósito en el banco, así como la inadecuada infraestructura para actividades en plazas de mercado y deficiencias en las medidas de seguridad en el caso de que se requieran efectuar eventuales jornadas de recaudo en plazas de mercado.
Inexistencia de control de los ingresos bancarios y el no realizar las conciliaciones que son necesarias entre las diferentes áreas relacionadas,  ocasionando falta de confiabilidad en la información
</t>
  </si>
  <si>
    <t>Posibilidad de no realizar una adecuada  identificación y registro de los ingresos por deficiencias y errores en la parametrización del sistema de información y/o en la gestión de recaudo</t>
  </si>
  <si>
    <t>Pérdida de imagen institucional
 Detrimento patrimonial
Sanciones administrativas, disciplinarias fiscales
Demoras en el cierre mensual. 
 Inconsistencias en la información registrada en el aplicativo de información financiera Goobi, afectación inadecuada del presupuesto, generación de partidas conciliatorias con cartera contabilidad y tesorería</t>
  </si>
  <si>
    <t xml:space="preserve">
1. Responsable:  Funcionarios que recauden dineros en las eventulaes Jornadas de recaudo especiales realizadas en Plazas de Mercado.
2. Periodicidad: Eventualmente cuando la entidad lo considere necesario y con ocasión de los cobros oportunos y/o persuasivos que deban adelantar las áreas de SAF-Carteray SESEC
3. Propósito: Recaudar el dinero  teniendo en cuenta las medidas de seguridad establecidas,  registrar adecuada y oportunamente las operaciones 
4. Como se realiza la actividad:  la actividad de las jornadas deben ser solicitadas y coordinadas con el área de Tesorería con mínimo dos días hábiles de anticipación.  Ya en el desarrollo de la misma, se recibe y comprueba la autenticidad del dinero  entregado por los usuarios,  se verifica el valor pagado contra  el valor que reporta el sistema, se registra en el aplicativo de información financiera el Recibo de abono o se  diligencia un recibo prenumerado de forma manual según sea necesario, entregando al usuario el original firmado y sellado .    Se realiza el acta de la jornada de recaudo  formato "PA04-FO-113 V1 Acta jornada de recaudo uso y aprovechamiento económico del
espacio público". Se debe entregar a tesorería toda la documentación soporte. El funcionario técnico operativo de Tesorería y/o contratista registra la consignación en el sistema de
información de la entidad mediante el documento Consignaciones de Caja y diligencia el formato "PA04-FO-116 V1 Consignación de recaudos en ventanilla". Si hay diferencias entre el valor registrado en el sistema de información de la
entidad y el valor consignado, se realiza un abono adicional en el banco o ajustes en el sistema, revisión que es realizada por el profesional del área de tesorería. .  Se archivan los documentos soporte de los ingresos.   
5. Observaciones y desviaciones:   Se deben tener las medidas de seguridad requeridas para el proceso.  Podrían existir fallas en la seguridad por la infraestructura interna de las Plazas de Mercado,  extensas filas  y la ausencia del personal de vigilancia que realiza acompañamiento en las jornadas de recaudo en plazas, riesgos en el desplazamiento del dinero.
6. Evidencia:  recibos pre-enumerados realizados manualmente,  registros en el sistema de información financiero,  formatos de consignación, los extractos bancarios, "PA04-FO-113 V1 Acta jornada de recaudo uso y aprovechamiento económico del espacio público", "PA04-FO-120 de Recaudo en Ventanilla y Arqueo Diario", "PA04-FO- 116 Consignaciones recaudos ventanilla".</t>
  </si>
  <si>
    <t>FUERTE (Siempre se Ejecuta)</t>
  </si>
  <si>
    <t>DIRECTAMENTE</t>
  </si>
  <si>
    <t>Informar al subdirector/a</t>
  </si>
  <si>
    <t>Este año a la fecha no se han llevado a cabo jornadas eventuales de recaudo de cobros persuasivos en las plazas de mercado, por consiguiente no hubo necesidad de ejecutar el control. Tengase en cuenta que se formulo :  Eventualmente cuando la entidad lo considere necesario</t>
  </si>
  <si>
    <t>No se materializo el riesgo durante el periodo presentado</t>
  </si>
  <si>
    <t>Este año a la fecha no se han llevado a cabo jornadas eventuales de recaudo de cobros persuasivos</t>
  </si>
  <si>
    <t>No. De columnas en la matriz de riesgo que se desplaza en el eje de la probabilidad.</t>
  </si>
  <si>
    <t>Deficiente  verificación de los documentos soportes de los ingresos de tesorería o no contar con los soportes idóneos que los respalden (recibos de pago, facturas, acuerdos de pago, extractos bancarios, consultas del portal bancario, liquidaciones de ingresos, convenios, planillas de Bogdata, oficios, incapacidades, relaciones de ingresos, consignaciones, entre otros). 
Fallas y deficiencias del aplicativo de información financiera Goobi que afectan el registro oportuno en Goobi de los ingresos así como las fallas y/o inconvenientes que se presenten en los portales bancarios y que impidan la consulta para la identificación y cargue oportuno de la información en Goobi.  
Diferencias de valor en los estados de cuenta de los comerciantes o existencia de partidas sin identificar que afectan la conciliación entre las áreas involucradas (Cartera, Tesorería, Presupuesto y Contabilidad)
Incumplimiento del procedimiento PA04-PD-010 Gestión de Ingresos Tesorería, materialización de los riesgos inherentes al proceso de Tesorería y hallazgos por parte de los entes de control</t>
  </si>
  <si>
    <t xml:space="preserve">Deficiencias o debilidades que se tengan en el sistema de información financiero así como contingencias que se presenten en los portales bancarios para la identificación y registro oportuno de los ingresos
Información no confiable, sin depurar de la cartera que se tiene registrada en el sistema de información financiero, para el cobro y aplicación adecuada de los ingresos
Imposibilidad  de verificación de los  billetes recaudados ya sea por daños o pérdida de los instrumentos para hacerlo o por falta de conexiones eléctricas de los mismos en las zonas de recaudo, toto ello en el caso de presentarse eventuales jornadas en las plazas de mercado  
La no salvaguarda de los dineros y/o títulos valores en  la caja fuerte hasta su depósito en el banco, así como la inadecuada infraestructura para actividades en plazas de mercado y deficiencias en las medidas de seguridad en el caso de que se requieran efectuar eventuales jornadas de recaudo en plazas de mercado.
Inexistencia de control de los ingresos bancarios y el no realizar las conciliaciones que son necesarias entre las diferentes áreas relacionadas,  ocasionando falta de confiabilidad en la información
</t>
  </si>
  <si>
    <t xml:space="preserve">1. Responsable:  Personal técnico y Profesional y contratistas del área cuyas actividades se relacionen con el registro de ingresos en el sistema de información financiero. 
2. Periodicidad: Diaria,  Mensual
3. Propósito: Realizar el control de los ingresos bancarios y de los registros  en el aplicativo de información financiera
4. Como se realiza la actividad:  En cumplimiento del procedimiento "PA04-PD-010 Gestión de ingresos tesorería", se realizan las siguientes actividades:
Ingresos Mercado Itinerante Plazas de Mercado:  El personal técnico de tesorería realiza la consulta diaria en el portal bancario, de los abonos por concepto de mercado itinerante,  identifica los comerciantes con ayuda del encargado en la Plaza de Mercado quien debe remitir diligenciado el formato "PA04-FO-122 V2 Registro comprobantes de ingreso mercado itinerante", y en tesorería se diligencia el formato "PA04-FO-121 V1 Recaudo mercado itinerante Plazas", se registra los ingresos por este concepto en el  Sistema de Información Financiero de la entidad  a través de comprobantes de ingresos.
Ingresos proyectos Comerciales y Plazas de Mercado: El personal técnico de tesorería realiza el descargue diario del movimiento del día anterior utilizando la consulta de “Archivos Asobancaria” dispuesta en los portales bancarios y se carga al sistema de información financiero de la entidad con afectación a la cartera y a la contabilidad de la entidad, mediante los documentos Recaudo Bancos Archivo.  Si se presentan abonos en la cuenta bancaria que se realicen sin código de barras adicionalmente, se realiza la consulta diaria de los abonos en el portal bancario, se   identifican los comerciantes y se  registran los ingresos por este concepto en el  Sistema de Información Financiero a través de Recibos de abono y Recibos de anticipo para el caso de las alternativas comerciales. 
Conciliación Recaudos del mes: El funcionario profesional del área de Tesorería,  con la información de los ingresos del mes registrados en el Sistema de Información Financiera,  diligencia el Formato  "PA04-FO-115 V6 Conciliación recaudos Tesorería y presupuesto"  y remite a Presupuesto  y a cartera para  hacer la verificación y conciliación respectiva.
Verificación partidas conciliatorias:  El funcionario designado en el área de Tesorería, realiza la verificación periódica de las partidas que se han generado en la elaboración de las conciliaciones bancarias por parte del área de contabilidad y realiza las acciones necesarias para su depuración y/o registra los ajustes a que haya lugar, en el Sistema de Información Financiera de la entidad. 
Verificación de consignaciones de recaudo: El funcionario designado  lleva el control mensual de las consignaciones por recaudos que eventualmente se puedan presentar en jornadas por  fuera de la entidad,  contra lo registrado en el sistema de Información Financiera, diligenciando el formato "PA04-FO-116 V1 Consignación de recaudos en ventanilla", con el fin de verificar que no se presenten  diferencias entre lo registrado y lo consignado y si es el caso  realizar los ajustes que sean necesarios Este  formato se remite al área de Contabilidad para que se tengan en cuenta en la elaboración de las conciliaciones bancarias
Arqueo Mensual De Cheques y Títulos Valores en caja fuerte: El Tesorero (a) de la Entidad diligencia el Formato "PA04-FO-114 V2 Arqueo mensual de cheques y títulos valores en la caja fuerte". 
Estado diario de Tesorería:  El técnico del área, prepara diariamente el Formato "PA04-FO-117 V4 Estado diario de tesorería", en donde se relaciona los movimientos y saldos que presentan las cuentas bancarias de la entidad
Conciliación de Transferencias:  El funcionario designado  en el área de Tesorería realiza la conciliación mensual de las transferencias del distrito entre los registros en el Sistema de Información Financiera y lo reportado en el aplicativo de la SDH
5. Observaciones y desviaciones:  Pueden presentarse fallas en el sistema de información financiera de la entidad o en la parametrización de las operaciones que imposibiliten el registro oportuno de los ingresos o que ocasionen el registro errado de los mismos, al igual que dificultades en el acceso a los portales bancarios.  Adicionalmente,  pueden presentarse inconvenientes en la identificación de los ingresos en bancos  por falta de soportes adecuados o con información insuficiente, generándose así partidas conciliatorias.
6. Evidencia: Formatos PA04-FO-115 V6 Conciliación recaudos Tesorería y presupuesto,  PA04-FO-121 V1 Recaudo mercado itinerante Plazas,  PA04-FO-114 V2 Arqueo mensual de cheques y títulos valores en la caja fuerte, PA04-FO-116 V1 Consignación de recaudos en ventanilla, PA04-FO-117 V4 Estado diario de tesorería, PA04-FO-119 V1 Recaudo conceptos varios, PA04-FO-122 V2 Registro comprobantes de ingreso mercado itinerante, y el formato “Reporte de Recursos” de la SDH;  Registros de ingresos en el Sistema de Información Financiero, Conciliaciones bancarias, Extractos Bancarios,  Conciliación de Transferencias.
</t>
  </si>
  <si>
    <t xml:space="preserve">"1. Mensualmente se elaboró la Conciliación de Recaudos de tesorería y presupuesto, con base también en la información suministrada por cartera, se identificaron los valores a reportar como recursos propios por parte  de presupuesto y el dinero a girar a la SDH por concepto de Aprovechamiento económico.  Se comienzan en las áreas misionales SGRSI y SESEC a implementar los nuevos protocolos de recaudo lo que implicará en su momento la actualización del procedimientos de Gestión de Ingresos de tesorería, todo esto teniendo en cuenta además las indicaciones de la SDH en lo relacionado con aprovechamiento económico, tema que está en proceso de análisis en razón al nuevo decreto de la Alcaldía de Bogotá.
 2. Con las consultas diaria del portal bancario y el cruce con las bases de datos de beneficiarios, se identificaron y registraron los ingresos con consignación bancaria, de alternativas y mercado itinerante de las plazas de mercado; para el caso del mercado itinerante, se diligenció el formato establecido y se reportó al área de contabilidad dentro de los insumos para la elaboración de las conciliaciones bancarias.
 3. Se elaboraron los Estados diaros de tesorería como control a los movimientos y saldos de las cuentas bancarias de la entidad.
 4. Se verificó que los servicios públicos radicados para pago que tuvieran intereses o valores que debían ser asumidos por funcionarios del IPES o beneficiarios, contaran con el formato de recaudo conceptos varios y la respectiva consignación. 
  5. Se remitió mensualmene a la SDH, el informe de saldos de las cuentas bancarias del IPES, mediante el formato Reporte recursos.
 6. Se realizó mensualmente la conciliación de los registros de archivos Asobancaria. 
 7. Se llevó mensualmente la relación de partidas no identificadas y su control y registro en la cuenta 2407 Recaudos por clasificar.
 8. Al cierre de cada mes, se realizó la conciliación de los ingresos por las transferencias del distrito entre lo reportado por la SDH y los registros en Goobi.
9. A partir de junio de 2025 según las directrices de la SDH, el IPES empezó la incorporación a la CUD, por lo que se han dado cambios paulatinamente en algunos trámites de los procedimientos que maneja la tesorería del IPES.  Se empezó con lo correspondiente al pago de la nómina de la entidad, luego el de la seguridadd social, los servicios públicos y el pago de impuestos por ahora.  Con lo anterior, estamos adaptando, reforzando e implementando las indicaciones dadas por la SDH en nuestros procedimientos."
</t>
  </si>
  <si>
    <t xml:space="preserve">N/A
</t>
  </si>
  <si>
    <t xml:space="preserve">Se evidencian los soportes relacionados con la actividad de control </t>
  </si>
  <si>
    <t>Deficiente  revisión   en la Base de pagos de tesorería, de las obligaciones radicadas para pago
Errores de validación en el Sistemas de Información Financiera vigente de la Secretaria Distrital de Hacienda, tales como cuentas bancarias, No. de identificación, indicadores de Retenciones etc
Incumplimiento en las fechas establecidas para los pagos correspondientes,
Pago doble o incorrecto de las obligaciones</t>
  </si>
  <si>
    <t>No relacionar las obligaciones que se van a pagar  durante el mes, en la Base de pagos que maneja Tesorería de la entidad para revisar previamente los datos presupuestales, valores, PAC,   etc  
Radicación en Tesorería de cuentas que no poseen la creación correcta del Tercero Beneficiario del pago en el Sistema de Información Financiero Vigente de la Entidad y en el Sistema vigente  de la Secretaria Distrital  de Hacienda
Radicación inoportuna o extemporánea de las cuentas en el área de Tesorería
Fallas en  los aplicativos de los cuales se hace uso para gestionar los pagos.
Falta de revisión  de las  plantillas  de pagos preparadas  en el sistema de información financiera previa a la firma de las mismas</t>
  </si>
  <si>
    <t>Posibilidad de incurrir Pago inoportuno e inadecuado de las obligaciones liquidadas de compromisos adquiridos</t>
  </si>
  <si>
    <t xml:space="preserve">Reprocesos por correcciones o por nuevas solicitudes 
Quejas y reclamaciones por parte de los contratistas y proveedores por demoras en los pagos
Afectación negativa de la imagen de la Entidad
Sanciones administrativas, disciplinarias fiscales
Afectación inadecuada del presupuesto
 Sobrecostos asociados al pago de sanciones o multas e intereses moratorios 
Corte de servicios públicos
</t>
  </si>
  <si>
    <t>1. Responsable: Grupo de tesorería
2. Periodicidad: Mensual, permanente
3. Propósito: Trámite de pago oportuno y correcto de las obligaciones radicadas en tesorería
4. Cómo se realiza la actividad: Revisar que las obligaciones radicadas para pago estén programadas en el PAC,  revisar los soportes y aprobaciones o avales respectivos para su pago en tesorería. Revisar los datos de terceros que estén correctos en los sistemas de información financieros del IPES y de la SDH.  Elaborar y/o preparar los pagos y planillas de cuentas por pagar. Para los recursos de transferencia validar las planillas de cuentas por pagar, generar los consecutivos y lotes,  efectuar las firmas electrónicas y digitales por parte del responsable de presupuesto y del ordenador del gasto,; la SDH gira el siguiente día hábil.  Para los pagos directos en portales bancnarios o páginas o mediante la expedición de cheques de gerencia: casos de pagos de impuestos, servicios públicos, pagos relacionados con nómina, entre otros, revisar saldos bancarios, la disponibilidad de recursos, preparación y giro de las obligaciones. En general revisar el pago exitoso y correcto de todas las obligaciones tramitadas, identificación, corrección y trámite de pagos rechazados hasta su giro efectivo  y corrección de errores en caso de presentarse.
5. Observaciones y desviaciones: Radicación inoportuna en tesorería de las obligaciones para pago, que no tengan los requisitos o documentos soporte idóneos, que no se subsanen oportunamente errores o inconvenientes que puedan presentarse, lo que genera demoras en los pagos y posibles intereses de mora, multas o sanciones para la entidad. Pueden ocurrir rechazos en los pagos por datos incorrectos suministrados o elaboración errónea de las planillas de cuentas por pagar o por errores en la preparación de pagos en portales y plataformas de pago, también fallas en el control y seguimientos de los pagos.  Posibles fallas en los sistemas de información financieros de la SDH, del IPES o en los portales bancarios. 
6. Evidencias: Base de pagos mensual de tesorería, soportes de obligaciones radicadas, correos electrónicos de radicación de obligaciones para pago  e informativos de pagos realizados, reporte ZTR_0048 y lotes de pagos del sistema de información de la SDH, registros en el sistema de información del IPES, portales bancarios.</t>
  </si>
  <si>
    <t xml:space="preserve">"1. Las obligaciones radicadas para el giro tesorería nos fueron remitidas con correos electrónicos con el aval de los responsables de las subdirecciones.
2. Se tramitaron las obligaciones radicadas para pago en tesorería, que cumplieron con todos los soportes y requerimientos, incluída su programación en el PAC. 
3. Se presentaron casos de obligaciones sin PAC que requieron la compensación por parte de las  dependencias involucradas.
4. Mediante correos electrónicos dentro del área de tesorería se dieron las instrucciones inmediatas para el trámite de las obligaciones que iban radicando para pago. 
5. Se gestionaron las plantillas para el trámite de pagos en Bogdata  mediante las firmas digitales y electrónicas del ordenador del gasto y el responsable de presupuesto.
6, Se remitieron correos con los soportes de pago de los servicios públicos, los relacionados con nómina, pagos de impuestos. 
7. Se efectuó el control permanente del PAC programado de las obligaciones radicadas en tesorería, utilizando como herramienta la Base de Pagos mensual de tesorería y los reportes de Bogdata. 
8, Se realizó el control continuo de los pagos radicados vs el reporte ZTR_0048 del  aplicativo Bogdata (SDH), verificando su estado. 
9, Se tramitaron ante el banco Davivienda y la Dirección Distrital de Tesorería DDT, la solicitud de cheques de gerencia en los casos requeridos.  Para el caso de Daviviena, con el control dual y según las condiciones de manejo del banco. 
10. Se remitieron correos a las subdirecciones que gestionan los pagos de servicios públicos de la entidad, reiterando la importancia en la oportunidad de la radicación de los documentos para su pago, evitando así la generación de intereses de mora.
11.  A partir de junio de 2025 según las directrices de la SDH, el IPES empezó la incorporación a la CUD, por lo que se han dado cambios paulatinamente en algunos trámites de los procedimientos que maneja la tesorería del IPES.  Se empezó con lo correspondiente al pago de la nómina de la entidad, luego el de la seguridadd social, los servicios públicos y el pago de impuestos por ahora.  Con lo anterior, estamos adaptando, reforzando e implementando las indicaciones dadas por la SDH en nuestros procedimientos."
</t>
  </si>
  <si>
    <t xml:space="preserve">
Omisión de pagos en la programación del PAC o programación de pagos que no se  radican en Tesorería
Inoportuna e inadecuada elaboración  de la  reprogramación trimestra ldel PAC 
Inoporturna e inadecuada elaboración de la proyección anual del PAC
</t>
  </si>
  <si>
    <t xml:space="preserve">Inadecuada planeación o inexitencia de planes tanto para la proyección anual como para la reprogramación trimestral del PAC
Incertidumbre en la fecha de inicio de los contratos a cargo de cada una de las subdirecciones ya que el PAC se programa cada tres meses
Deficiente seguimiento a las actividades y deberes de los contratistas y/o proveedores que impiden la radicación oportuna de las cuentas
Insuficiente articulación y análisis de los eventos contractuales al interior de la subdirección al momento de programar el PAC
Trámite tardío de la información que impide la revisión detallada antes de realizar la programación de PAC dentro de las fechas establecidas por las Secretaría Distrital de Hacienda para el manejo del PAC.
Errores en la información relacionada con los rubros presupuestales al momento de hacer la programación de PAC
</t>
  </si>
  <si>
    <t>Posibilidad de que se presente faltante o sobrante programación y/o en la ejecución del  PAC que realizan las diferentes Subdirecciones de la Entidad, impidiendo la tendencia al 100% de la ejecución del mismo.</t>
  </si>
  <si>
    <t xml:space="preserve"> Investigaciones por parte de los entes de control con posibles sanciones administrativas, disciplinarias, fiscales
Generación de índices inadecuados de PAC No ejecutado 
Castigo presupuestal por parte de la Secretaría Distrital de Hacienda por la no ejecución del PAC
Reducción del tiempo de respuesta para el pago de las cuentas recibidas sin PAC 
No pago de obligaciones
Reprocesos administrativos, 
Percepción de inadecuada planeación institucional.
  Posible pérdida del erario público,  afectándose negativamente el presupuesto, la entidad  y su buen nombre.
</t>
  </si>
  <si>
    <t xml:space="preserve">1. Respoonsable: Tesorero, profesional tesorería, técnico tesorería. Subdirectores y jefes de dependencias de la entidad. Ordenador del gasto.
2. Periodicidad: Trimestral para la reprogramación del PAC y anual para la proyección 
3. Propósito: Garantizar que se realice la adecuada reprogramación y proyección del PAC de las dependencias del IPES de acuerdo a las necesidades de las mismas y a los lineamientos dados por la SDH, consolidar y reportar oportunamente a la SDH a través del sistema dispuesto por la misma
4. Cómo se realiza la actividad: De acuerdo al procedimiento "PA04-PD-008 Programación del PAC", la tesorería del IPES remite a las dependencias de la entidad, mediante correo electrónico el formato "FO-084 V7  Reprogramación trimestral del PAC" con  la información de las compromisos  que tengan a su cargo a la fecha según el sistema de información financiero de la entidad, para que reprogramen el PAC  del trimestre respectivo, reportándolo por mes separado.  La tesorería revisa y si se presentan inconsistencias, requiere las correcciones a que haya lugar, consolida y reporta a la SDH en los plazos establecidos por la misma.  Para la proyección del PAC de cada año, la tesorería remite correo electrónico y/o oficios con el presupuesto  asignado al ipes en el caso del PAC de vigencia y en el caso del PAC de reservas con las reservas constituídas,  para que las dependencias del Ipes lo proyecten, revisa que se encuentre acorde a los lineamientos de la SDH, consolida y reporta a la SDH en el sistema dispuesto para ello; para el caso de la proyección del PAC de vigencia, adicionalmente se remite certificación de la misma a la SDH. El CONFIS es quien aprueba el PAC de vigencia proyectado.
5. Observaciones y desviaciones: Se pueden presentar inconsistencias en el PAC reprogramado por   la inadecuada planeación de las dependencias, por la información que alleguen de manera tardía y no permitan una revisión adecuada, además de correr el riesgo de no cumplir con el reporte a tiempo  a la SDH y que por lo tanto no incluyan o no aprueben el PAC reprogramado por la entidad.
6. Evidencia: formato PA04-PD-008 Programación del PAC , correos, oficios, hojas de trabajo, PAC consolidado y reportado a la SDH, reportes del aplicativo de la SDH </t>
  </si>
  <si>
    <t xml:space="preserve"> 1. El 11 de mayo se realizó la reprogramación trimestral del PAC Julio-Agosto -Septiembre por parte de las dependencias del IPES,el área de tesorería impartió las directrices dadas por la SDH, enfatizando en su adecuada programación; se realizaron las revisiones y correcciones en los casos que se requiriera, se consolidó, trabajó y reportó ante la SDH.
</t>
  </si>
  <si>
    <t>Omisión de pagos en la programación del PAC o programación de pagos que no se  radican en Tesorería
Alto volumen de solicitudes de compensación de PAC 
No compensación de PAC por parte de las áreas responsables
Solicitud de Adiciones de PAC y/o Liberación de PAC no ejecutado ante la Secretaria Distrital de Hacienda
No coincidencia de los rubros programados con los rubros que contienen las cuentas a tramitar</t>
  </si>
  <si>
    <t xml:space="preserve">1. Responsable: Tesorero, profesional tesorería, técnico tesorería. Subdirectores y jefes de dependencias de la entidad. Ordenador del gasto.
2. Periodicidad: Mensual, permanente
3. Propósito: Ejecutar el PAC reprogramado por la entidad, realizar el seguimiento y control del mismo propendiendo por la adecuada ejecución,  que sea del 100% .  Realizar las compensaciones de PAC que se requieran.
4. Cómo se realiza la actividad: De acuerdo con el procedimiento "PA04-PD-008 Programación del PAC",  la tesorería elabora al inicio de cada mes la Base de pagos de tesorería donde relaciona las obligaciones radicadas en tesorería para el pago;  en cuanto a las que correspondan a recursos de transferencia, valida que estén programadas en el PAC para poder continuar con el trámite, de lo contrario solicita a la dependencia respectiva, la compensación de PAC, quien la debe remitir mediante el formato "FO-086 V5 Compensación PAC".   En la Base de pagos y con el reporte de PAC del sistema dispuesto por la SDH, se lleva un control continuo de la ejecución.  La tesorería elabora el informe de la ejecución de PAC y remite a las dependencias de la entidad para que las que no ejecutaron el PAC en un 100% justifiquen y tomen las medidas necesarias evitando la generación de PAC no ejecutado.  La tesorería tiene establecido unos rangos de interpretación como parámetros de comparación de la ejecución de PAC de cada subdirección. Además la SDH reporta las estadísticas de la ejecución.
5. Observaciones y desviaciones: La inadecuada programación del PAC genera reprocesos y retrasos en los pagos, con el riesgo de no poder efectuarlos.  Por esa misma razón pueden presentarse también solicitudes de adición de PAC o de liberación de PAC no ejecutado a la SDH, procesos adicionales excepcionales que ponen en riesgo también el complimiento de los pagos debido a que es potestad de la SDH su aprobación y está sujeta a la disponibilidad de recursos.
Evidencia: base de pagos mensual de tesorería, reportes PAC SDH, informes de seguimiento de ejecución del PAC , estadísticas de la SDH, formatos xx y xx y su registro en el sistema dispuesto por la SDH. </t>
  </si>
  <si>
    <t xml:space="preserve">"1. Con la herramienta en excel - Base mensual de pagos de tesorería, se llevó el control permanente del PAC programado para las obligaciones de recursos de transferencias radicadas para pago en tesorería, además del control de la ejecución del PAC y las compensaciones que se requirieran.
 2. Se remitieron correos a las dependencias en los casos de inconsistencias en el PAC programado, solicitando la compensación y se registraron en el aplicativo de la SDH y en la Base de pagos mensual.
 3. Se elaboró mensualmente el informe de ejecución del PAC con base en el reporte de la SDH, base para la revisión de las transfererencias, la elaboración de indicadores, identificando y calificando además el comportamiento del PAC ejecutado por las subdirecciones.   Se remitieron a las subdirecciones, correos con el informe de la ejecución del PAC de cada mes, con las estadísticas respectivas."
</t>
  </si>
  <si>
    <t>N/A</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</si>
  <si>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</si>
  <si>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</si>
  <si>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</si>
  <si>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</si>
  <si>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</si>
  <si>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</si>
  <si>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</si>
  <si>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</si>
  <si>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</si>
  <si>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</si>
  <si>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</si>
  <si>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</si>
  <si>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</si>
  <si>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</si>
  <si>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</si>
  <si>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</si>
  <si>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</si>
  <si>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</si>
  <si>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</si>
  <si>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</si>
  <si>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</si>
  <si>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</si>
  <si>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opcion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</si>
  <si>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</si>
  <si>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</si>
  <si>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</si>
  <si>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</si>
  <si>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</si>
  <si>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</si>
  <si>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</si>
  <si>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</si>
  <si>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</si>
  <si>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</si>
  <si>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</si>
  <si>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</si>
  <si>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</si>
  <si>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</si>
  <si>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</si>
  <si>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</si>
  <si>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</si>
  <si>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</si>
  <si>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</si>
  <si>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</si>
  <si>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</si>
  <si>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</si>
  <si>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</si>
  <si>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</si>
  <si>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sector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</si>
  <si>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</si>
  <si>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</si>
  <si>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</si>
  <si>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</si>
  <si>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</si>
  <si>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</si>
  <si>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</si>
  <si>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</si>
  <si>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</si>
  <si>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</si>
  <si>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</si>
  <si>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</si>
  <si>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</si>
  <si>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</si>
  <si>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</si>
  <si>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afirmativamente UNA a CINCO preguntas genera un impacto moderado </t>
  </si>
  <si>
    <t xml:space="preserve">Responder afirmativamente SEIS a ONCE preguntas genera un impacto mayor </t>
  </si>
  <si>
    <t>Responder afirmativamnete DOCE A DICECINUEVE preguntas genera un impacto catastrófico</t>
  </si>
  <si>
    <t>¿Afectar el cumplimiento de misión del sectro al que pertenece la entidad ?</t>
  </si>
  <si>
    <t xml:space="preserve">Responder afirmativamnete UNA a CINCO preguntas genera un impacto moderado </t>
  </si>
  <si>
    <t xml:space="preserve">Responder afirmativamnete SEIS a ONCE preguntas genera un impacto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</si>
</sst>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Calibri"/>
    </font>
    <font>
      <sz val="12"/>
      <color theme="1"/>
      <name val="Times New Roman"/>
    </font>
    <font>
      <sz val="11"/>
      <color theme="1"/>
      <name val="Arial"/>
    </font>
    <font>
      <b/>
      <sz val="16"/>
      <color theme="1"/>
      <name val="Arial"/>
    </font>
    <font>
      <sz val="11"/>
      <name val="Calibri"/>
    </font>
    <font>
      <b/>
      <sz val="12"/>
      <color theme="1"/>
      <name val="Arial"/>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b/>
      <sz val="14"/>
      <color theme="1"/>
      <name val="Arial"/>
    </font>
    <font>
      <sz val="18"/>
      <color theme="1"/>
      <name val="Arial"/>
    </font>
    <font>
      <b/>
      <sz val="22"/>
      <color theme="1"/>
      <name val="Calibri"/>
    </font>
    <font>
      <b/>
      <sz val="11"/>
      <color theme="1"/>
      <name val="Times New Roman"/>
    </font>
    <font>
      <sz val="12"/>
      <color theme="1"/>
      <name val="Calibri"/>
    </font>
    <font>
      <b/>
      <sz val="11"/>
      <color theme="1"/>
      <name val="Calibri"/>
    </font>
    <font>
      <b/>
      <vertAlign val="superscript"/>
      <sz val="10"/>
      <color theme="1"/>
      <name val="Arial"/>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98">
    <border>
      <left/>
      <right/>
      <top/>
      <bottom/>
      <diagonal/>
    </border>
    <border>
      <left/>
      <right/>
      <top/>
      <bottom style="hair">
        <color rgb="FF000000"/>
      </bottom>
      <diagonal/>
    </border>
    <border>
      <left/>
      <right/>
      <top style="hair">
        <color rgb="FF000000"/>
      </top>
      <bottom style="hair">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top/>
      <bottom/>
      <diagonal/>
    </border>
    <border>
      <left/>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diagonal/>
    </border>
    <border>
      <left style="hair">
        <color rgb="FF000000"/>
      </left>
      <right style="hair">
        <color rgb="FF000000"/>
      </right>
      <top style="hair">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69">
    <xf numFmtId="0" fontId="0" fillId="0" borderId="0" xfId="0"/>
    <xf numFmtId="0" fontId="1" fillId="0" borderId="0" xfId="0" applyFont="1"/>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vertical="top" wrapText="1"/>
    </xf>
    <xf numFmtId="0" fontId="1" fillId="0" borderId="0" xfId="0" applyFont="1" applyAlignment="1">
      <alignment wrapText="1"/>
    </xf>
    <xf numFmtId="0" fontId="2" fillId="0" borderId="3" xfId="0" applyFont="1" applyBorder="1" applyAlignment="1">
      <alignment horizontal="left" vertical="top" wrapText="1"/>
    </xf>
    <xf numFmtId="0" fontId="6" fillId="0" borderId="7" xfId="0" applyFont="1" applyBorder="1" applyAlignment="1">
      <alignment vertical="center" wrapText="1"/>
    </xf>
    <xf numFmtId="0" fontId="3" fillId="0" borderId="8" xfId="0" applyFont="1" applyBorder="1" applyAlignment="1">
      <alignment horizontal="center" vertical="center"/>
    </xf>
    <xf numFmtId="0" fontId="3" fillId="0" borderId="0" xfId="0" applyFont="1"/>
    <xf numFmtId="0" fontId="6" fillId="0" borderId="11" xfId="0" applyFont="1" applyBorder="1" applyAlignment="1">
      <alignment vertical="center" wrapText="1"/>
    </xf>
    <xf numFmtId="0" fontId="7" fillId="2" borderId="12" xfId="0" applyFont="1" applyFill="1" applyBorder="1" applyAlignment="1">
      <alignment horizontal="center" vertical="center" wrapText="1"/>
    </xf>
    <xf numFmtId="0" fontId="6" fillId="0" borderId="16" xfId="0" applyFont="1" applyBorder="1" applyAlignment="1">
      <alignment vertical="center" wrapText="1"/>
    </xf>
    <xf numFmtId="164" fontId="7" fillId="2" borderId="17" xfId="0" applyNumberFormat="1" applyFont="1" applyFill="1" applyBorder="1" applyAlignment="1">
      <alignment horizontal="center" vertical="center" wrapText="1"/>
    </xf>
    <xf numFmtId="0" fontId="8" fillId="3" borderId="18"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8" fillId="0" borderId="0" xfId="0" applyFont="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11" fillId="0" borderId="30" xfId="0" applyFont="1" applyBorder="1" applyAlignment="1">
      <alignment horizontal="center" vertical="center"/>
    </xf>
    <xf numFmtId="0" fontId="11" fillId="0" borderId="28" xfId="0" applyFont="1" applyBorder="1" applyAlignment="1">
      <alignment horizontal="center" vertical="center"/>
    </xf>
    <xf numFmtId="0" fontId="3" fillId="0" borderId="28" xfId="0" applyFont="1" applyBorder="1"/>
    <xf numFmtId="0" fontId="3" fillId="0" borderId="31" xfId="0" applyFont="1" applyBorder="1"/>
    <xf numFmtId="0" fontId="8" fillId="2" borderId="32" xfId="0" applyFont="1" applyFill="1" applyBorder="1" applyAlignment="1">
      <alignment horizontal="center" vertical="center"/>
    </xf>
    <xf numFmtId="0" fontId="12" fillId="2" borderId="32" xfId="0" applyFont="1" applyFill="1" applyBorder="1" applyAlignment="1">
      <alignment horizontal="center" vertical="center"/>
    </xf>
    <xf numFmtId="164" fontId="12" fillId="2" borderId="32" xfId="0" applyNumberFormat="1" applyFont="1" applyFill="1" applyBorder="1" applyAlignment="1">
      <alignment horizontal="center" vertical="center"/>
    </xf>
    <xf numFmtId="0" fontId="8" fillId="2" borderId="33" xfId="0" applyFont="1" applyFill="1" applyBorder="1" applyAlignment="1">
      <alignment horizontal="center" vertical="center"/>
    </xf>
    <xf numFmtId="0" fontId="12" fillId="2" borderId="34" xfId="0" applyFont="1" applyFill="1" applyBorder="1" applyAlignment="1">
      <alignment horizontal="center" vertical="center"/>
    </xf>
    <xf numFmtId="164" fontId="12" fillId="2" borderId="34" xfId="0" applyNumberFormat="1" applyFont="1" applyFill="1" applyBorder="1" applyAlignment="1">
      <alignment horizontal="center" vertical="center"/>
    </xf>
    <xf numFmtId="0" fontId="12" fillId="2" borderId="35" xfId="0" applyFont="1" applyFill="1" applyBorder="1" applyAlignment="1">
      <alignment horizontal="center" vertical="center"/>
    </xf>
    <xf numFmtId="0" fontId="12" fillId="0" borderId="0" xfId="0" applyFont="1" applyAlignment="1">
      <alignment horizontal="center"/>
    </xf>
    <xf numFmtId="0" fontId="8" fillId="0" borderId="43" xfId="0" applyFont="1" applyBorder="1" applyAlignment="1">
      <alignment horizontal="center"/>
    </xf>
    <xf numFmtId="0" fontId="12" fillId="0" borderId="0" xfId="0" applyFont="1"/>
    <xf numFmtId="0" fontId="8" fillId="3" borderId="49" xfId="0" applyFont="1" applyFill="1" applyBorder="1" applyAlignment="1">
      <alignment horizontal="center" vertical="center" wrapText="1"/>
    </xf>
    <xf numFmtId="0" fontId="12" fillId="0" borderId="0" xfId="0" applyFont="1" applyAlignment="1">
      <alignment horizontal="center" vertical="center" wrapText="1"/>
    </xf>
    <xf numFmtId="0" fontId="8" fillId="3" borderId="52"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53" xfId="0" applyFont="1" applyFill="1" applyBorder="1" applyAlignment="1">
      <alignment horizontal="center" vertical="center"/>
    </xf>
    <xf numFmtId="0" fontId="6" fillId="3" borderId="54"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59"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7" fillId="0" borderId="62" xfId="0" applyFont="1" applyBorder="1" applyAlignment="1">
      <alignment horizontal="left" vertical="top" wrapText="1"/>
    </xf>
    <xf numFmtId="0" fontId="8" fillId="0" borderId="63" xfId="0" applyFont="1" applyBorder="1" applyAlignment="1">
      <alignment horizontal="center" vertical="center" wrapText="1"/>
    </xf>
    <xf numFmtId="1" fontId="7" fillId="0" borderId="63" xfId="0" applyNumberFormat="1" applyFont="1" applyBorder="1" applyAlignment="1">
      <alignment horizontal="center" vertical="center"/>
    </xf>
    <xf numFmtId="0" fontId="9" fillId="0" borderId="0" xfId="0" applyFont="1" applyAlignment="1">
      <alignment horizontal="center"/>
    </xf>
    <xf numFmtId="0" fontId="7" fillId="0" borderId="2" xfId="0" applyFont="1" applyBorder="1" applyAlignment="1">
      <alignment horizontal="left" vertical="top" wrapText="1"/>
    </xf>
    <xf numFmtId="0" fontId="8" fillId="0" borderId="68" xfId="0" applyFont="1" applyBorder="1" applyAlignment="1">
      <alignment horizontal="center" vertical="center" wrapText="1"/>
    </xf>
    <xf numFmtId="1" fontId="7" fillId="0" borderId="68" xfId="0" applyNumberFormat="1" applyFont="1" applyBorder="1" applyAlignment="1">
      <alignment horizontal="center" vertical="center"/>
    </xf>
    <xf numFmtId="0" fontId="7" fillId="0" borderId="0" xfId="0" applyFont="1" applyAlignment="1">
      <alignment vertical="top" wrapText="1"/>
    </xf>
    <xf numFmtId="0" fontId="7" fillId="7" borderId="28" xfId="0" applyFont="1" applyFill="1" applyBorder="1" applyAlignment="1">
      <alignment horizontal="center" vertical="center" wrapText="1"/>
    </xf>
    <xf numFmtId="0" fontId="12" fillId="0" borderId="0" xfId="0" applyFont="1" applyAlignment="1">
      <alignment horizontal="left" vertical="center" wrapText="1"/>
    </xf>
    <xf numFmtId="0" fontId="7" fillId="0" borderId="74" xfId="0" applyFont="1" applyBorder="1" applyAlignment="1">
      <alignment horizontal="left" vertical="top" wrapText="1"/>
    </xf>
    <xf numFmtId="0" fontId="8" fillId="0" borderId="75" xfId="0" applyFont="1" applyBorder="1" applyAlignment="1">
      <alignment horizontal="center" vertical="center" wrapText="1"/>
    </xf>
    <xf numFmtId="1" fontId="7" fillId="0" borderId="75" xfId="0" applyNumberFormat="1" applyFont="1" applyBorder="1" applyAlignment="1">
      <alignment horizontal="center" vertical="center"/>
    </xf>
    <xf numFmtId="0" fontId="7" fillId="0" borderId="3" xfId="0" applyFont="1" applyBorder="1" applyAlignment="1">
      <alignment horizontal="left" vertical="top" wrapText="1"/>
    </xf>
    <xf numFmtId="0" fontId="8" fillId="0" borderId="81" xfId="0" applyFont="1" applyBorder="1" applyAlignment="1">
      <alignment horizontal="center" vertical="center" wrapText="1"/>
    </xf>
    <xf numFmtId="1" fontId="7" fillId="0" borderId="81" xfId="0" applyNumberFormat="1" applyFont="1" applyBorder="1" applyAlignment="1">
      <alignment horizontal="center" vertical="center"/>
    </xf>
    <xf numFmtId="0" fontId="21" fillId="0" borderId="11" xfId="0" applyFont="1" applyBorder="1" applyAlignment="1">
      <alignment vertical="center" wrapText="1"/>
    </xf>
    <xf numFmtId="0" fontId="21" fillId="0" borderId="60" xfId="0" applyFont="1" applyBorder="1" applyAlignment="1">
      <alignment vertical="center" wrapText="1"/>
    </xf>
    <xf numFmtId="0" fontId="21" fillId="0" borderId="88" xfId="0" applyFont="1" applyBorder="1" applyAlignment="1">
      <alignment vertical="center" wrapText="1"/>
    </xf>
    <xf numFmtId="0" fontId="1" fillId="0" borderId="0" xfId="0" applyFont="1" applyAlignment="1">
      <alignment vertical="center"/>
    </xf>
    <xf numFmtId="0" fontId="22" fillId="0" borderId="0" xfId="0" applyFont="1"/>
    <xf numFmtId="0" fontId="22" fillId="0" borderId="0" xfId="0" applyFont="1" applyAlignment="1">
      <alignment vertical="top"/>
    </xf>
    <xf numFmtId="0" fontId="1" fillId="3" borderId="28" xfId="0" applyFont="1" applyFill="1" applyBorder="1"/>
    <xf numFmtId="0" fontId="1" fillId="0" borderId="28" xfId="0" applyFont="1" applyBorder="1"/>
    <xf numFmtId="0" fontId="3" fillId="0" borderId="4" xfId="0" applyFont="1" applyBorder="1" applyAlignment="1">
      <alignment horizontal="center" vertical="center"/>
    </xf>
    <xf numFmtId="0" fontId="5" fillId="0" borderId="9" xfId="0" applyFont="1" applyBorder="1"/>
    <xf numFmtId="0" fontId="5" fillId="0" borderId="13" xfId="0" applyFont="1" applyBorder="1"/>
    <xf numFmtId="0" fontId="4" fillId="0" borderId="4" xfId="0" applyFont="1" applyBorder="1" applyAlignment="1">
      <alignment horizontal="center" vertical="center" wrapText="1"/>
    </xf>
    <xf numFmtId="0" fontId="5" fillId="0" borderId="5" xfId="0" applyFont="1" applyBorder="1"/>
    <xf numFmtId="0" fontId="5" fillId="0" borderId="6" xfId="0" applyFont="1" applyBorder="1"/>
    <xf numFmtId="0" fontId="0" fillId="0" borderId="0" xfId="0"/>
    <xf numFmtId="0" fontId="5" fillId="0" borderId="10" xfId="0" applyFont="1" applyBorder="1"/>
    <xf numFmtId="0" fontId="5" fillId="0" borderId="14" xfId="0" applyFont="1" applyBorder="1"/>
    <xf numFmtId="0" fontId="5" fillId="0" borderId="15" xfId="0" applyFont="1" applyBorder="1"/>
    <xf numFmtId="0" fontId="8" fillId="0" borderId="19" xfId="0" applyFont="1" applyBorder="1" applyAlignment="1">
      <alignment horizontal="center" vertical="center" wrapText="1"/>
    </xf>
    <xf numFmtId="0" fontId="8" fillId="2" borderId="4" xfId="0" applyFont="1" applyFill="1" applyBorder="1" applyAlignment="1">
      <alignment horizontal="center" vertical="center"/>
    </xf>
    <xf numFmtId="0" fontId="8" fillId="2" borderId="20" xfId="0" applyFont="1" applyFill="1" applyBorder="1" applyAlignment="1">
      <alignment horizontal="center" vertical="center"/>
    </xf>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6" fillId="0" borderId="25" xfId="0" applyFont="1" applyBorder="1" applyAlignment="1">
      <alignment horizontal="center" vertical="center" wrapText="1"/>
    </xf>
    <xf numFmtId="0" fontId="5" fillId="0" borderId="26" xfId="0" applyFont="1" applyBorder="1"/>
    <xf numFmtId="0" fontId="8" fillId="3" borderId="47" xfId="0" applyFont="1" applyFill="1" applyBorder="1" applyAlignment="1">
      <alignment horizontal="center" vertical="center" wrapText="1"/>
    </xf>
    <xf numFmtId="0" fontId="5" fillId="0" borderId="56" xfId="0" applyFont="1" applyBorder="1"/>
    <xf numFmtId="0" fontId="8" fillId="3" borderId="48"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5" fillId="0" borderId="36" xfId="0" applyFont="1" applyBorder="1"/>
    <xf numFmtId="0" fontId="8" fillId="3" borderId="37" xfId="0" applyFont="1" applyFill="1" applyBorder="1" applyAlignment="1">
      <alignment horizontal="center" vertical="center" wrapText="1"/>
    </xf>
    <xf numFmtId="0" fontId="5" fillId="0" borderId="38" xfId="0" applyFont="1" applyBorder="1"/>
    <xf numFmtId="0" fontId="5" fillId="0" borderId="39" xfId="0" applyFont="1" applyBorder="1"/>
    <xf numFmtId="0" fontId="12" fillId="4" borderId="4" xfId="0" applyFont="1" applyFill="1" applyBorder="1" applyAlignment="1">
      <alignment horizontal="center" vertical="center"/>
    </xf>
    <xf numFmtId="0" fontId="12" fillId="5" borderId="4" xfId="0" applyFont="1" applyFill="1" applyBorder="1" applyAlignment="1">
      <alignment horizontal="center" vertical="center"/>
    </xf>
    <xf numFmtId="0" fontId="8" fillId="3" borderId="40" xfId="0" applyFont="1" applyFill="1" applyBorder="1" applyAlignment="1">
      <alignment horizontal="center" vertical="center" wrapText="1"/>
    </xf>
    <xf numFmtId="0" fontId="5" fillId="0" borderId="44" xfId="0" applyFont="1" applyBorder="1"/>
    <xf numFmtId="0" fontId="5" fillId="0" borderId="50" xfId="0" applyFont="1" applyBorder="1"/>
    <xf numFmtId="0" fontId="8" fillId="3" borderId="41" xfId="0" applyFont="1" applyFill="1" applyBorder="1" applyAlignment="1">
      <alignment horizontal="center" vertical="center" wrapText="1"/>
    </xf>
    <xf numFmtId="0" fontId="5" fillId="0" borderId="45" xfId="0" applyFont="1" applyBorder="1"/>
    <xf numFmtId="0" fontId="5" fillId="0" borderId="51" xfId="0" applyFont="1" applyBorder="1"/>
    <xf numFmtId="1" fontId="4" fillId="0" borderId="64" xfId="0" applyNumberFormat="1" applyFont="1" applyBorder="1" applyAlignment="1">
      <alignment horizontal="center" vertical="center" wrapText="1"/>
    </xf>
    <xf numFmtId="0" fontId="5" fillId="0" borderId="69" xfId="0" applyFont="1" applyBorder="1"/>
    <xf numFmtId="0" fontId="6" fillId="0" borderId="47" xfId="0" applyFont="1" applyBorder="1" applyAlignment="1">
      <alignment horizontal="center" vertical="center" wrapText="1"/>
    </xf>
    <xf numFmtId="0" fontId="5" fillId="0" borderId="66" xfId="0" applyFont="1" applyBorder="1"/>
    <xf numFmtId="0" fontId="5" fillId="0" borderId="70" xfId="0" applyFont="1" applyBorder="1"/>
    <xf numFmtId="0" fontId="18" fillId="0" borderId="72" xfId="0" applyFont="1" applyBorder="1" applyAlignment="1">
      <alignment horizontal="center" vertical="center" wrapText="1"/>
    </xf>
    <xf numFmtId="0" fontId="5" fillId="0" borderId="76" xfId="0" applyFont="1" applyBorder="1"/>
    <xf numFmtId="0" fontId="18" fillId="6" borderId="47"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4" fillId="6" borderId="47" xfId="0" applyFont="1" applyFill="1" applyBorder="1" applyAlignment="1">
      <alignment horizontal="center" vertical="center"/>
    </xf>
    <xf numFmtId="0" fontId="14" fillId="0" borderId="47" xfId="0" applyFont="1" applyBorder="1" applyAlignment="1">
      <alignment horizontal="center" vertical="center" wrapText="1"/>
    </xf>
    <xf numFmtId="0" fontId="8" fillId="0" borderId="47" xfId="0" applyFont="1" applyBorder="1" applyAlignment="1">
      <alignment horizontal="center" vertical="center" wrapText="1"/>
    </xf>
    <xf numFmtId="0" fontId="6" fillId="2" borderId="47" xfId="0" applyFont="1" applyFill="1" applyBorder="1" applyAlignment="1">
      <alignment horizontal="center" vertical="center"/>
    </xf>
    <xf numFmtId="0" fontId="8" fillId="3" borderId="60" xfId="0" applyFont="1" applyFill="1" applyBorder="1" applyAlignment="1">
      <alignment horizontal="center" vertical="center" wrapText="1"/>
    </xf>
    <xf numFmtId="0" fontId="6" fillId="2" borderId="61" xfId="0" applyFont="1" applyFill="1" applyBorder="1" applyAlignment="1">
      <alignment horizontal="center" vertical="center"/>
    </xf>
    <xf numFmtId="0" fontId="5" fillId="0" borderId="67" xfId="0" applyFont="1" applyBorder="1"/>
    <xf numFmtId="0" fontId="5" fillId="0" borderId="73" xfId="0" applyFont="1" applyBorder="1"/>
    <xf numFmtId="0" fontId="13" fillId="0" borderId="47" xfId="0" applyFont="1" applyBorder="1" applyAlignment="1">
      <alignment horizontal="left" vertical="center" wrapText="1"/>
    </xf>
    <xf numFmtId="0" fontId="11" fillId="0" borderId="47" xfId="0" applyFont="1" applyBorder="1" applyAlignment="1">
      <alignment horizontal="center" vertical="center" wrapText="1"/>
    </xf>
    <xf numFmtId="0" fontId="13" fillId="0" borderId="47" xfId="0" applyFont="1" applyBorder="1" applyAlignment="1">
      <alignment horizontal="center" vertical="center" wrapText="1"/>
    </xf>
    <xf numFmtId="0" fontId="8" fillId="0" borderId="82" xfId="0" applyFont="1" applyBorder="1" applyAlignment="1">
      <alignment horizontal="center" vertical="center" wrapText="1"/>
    </xf>
    <xf numFmtId="0" fontId="5" fillId="0" borderId="84" xfId="0" applyFont="1" applyBorder="1"/>
    <xf numFmtId="0" fontId="5" fillId="0" borderId="86" xfId="0" applyFont="1" applyBorder="1"/>
    <xf numFmtId="0" fontId="13" fillId="0" borderId="83" xfId="0" applyFont="1" applyBorder="1" applyAlignment="1">
      <alignment horizontal="left" vertical="center" wrapText="1"/>
    </xf>
    <xf numFmtId="0" fontId="5" fillId="0" borderId="85" xfId="0" applyFont="1" applyBorder="1"/>
    <xf numFmtId="0" fontId="5" fillId="0" borderId="87" xfId="0" applyFont="1" applyBorder="1"/>
    <xf numFmtId="0" fontId="13" fillId="0" borderId="77" xfId="0" applyFont="1" applyBorder="1" applyAlignment="1">
      <alignment horizontal="center" vertical="center" wrapText="1"/>
    </xf>
    <xf numFmtId="0" fontId="8" fillId="3" borderId="78" xfId="0" applyFont="1" applyFill="1" applyBorder="1" applyAlignment="1">
      <alignment horizontal="center" vertical="center" wrapText="1"/>
    </xf>
    <xf numFmtId="0" fontId="5" fillId="0" borderId="79" xfId="0" applyFont="1" applyBorder="1"/>
    <xf numFmtId="0" fontId="5" fillId="0" borderId="80" xfId="0" applyFont="1" applyBorder="1"/>
    <xf numFmtId="0" fontId="8" fillId="0" borderId="84" xfId="0" applyFont="1" applyBorder="1" applyAlignment="1">
      <alignment horizontal="center" vertical="center" wrapText="1"/>
    </xf>
    <xf numFmtId="0" fontId="6" fillId="2" borderId="48" xfId="0" applyFont="1" applyFill="1" applyBorder="1" applyAlignment="1">
      <alignment horizontal="center" vertical="center"/>
    </xf>
    <xf numFmtId="0" fontId="5" fillId="0" borderId="88" xfId="0" applyFont="1" applyBorder="1"/>
    <xf numFmtId="0" fontId="8" fillId="8" borderId="47" xfId="0" applyFont="1" applyFill="1" applyBorder="1" applyAlignment="1">
      <alignment horizontal="left" vertical="center" wrapText="1"/>
    </xf>
    <xf numFmtId="0" fontId="19" fillId="0" borderId="47" xfId="0" applyFont="1" applyBorder="1" applyAlignment="1">
      <alignment horizontal="center" vertical="center"/>
    </xf>
    <xf numFmtId="0" fontId="15" fillId="0" borderId="47" xfId="0" applyFont="1" applyBorder="1" applyAlignment="1">
      <alignment horizontal="left" vertical="center" wrapText="1"/>
    </xf>
    <xf numFmtId="164" fontId="16" fillId="0" borderId="47" xfId="0" applyNumberFormat="1" applyFont="1" applyBorder="1" applyAlignment="1">
      <alignment horizontal="center" vertical="center" wrapText="1"/>
    </xf>
    <xf numFmtId="0" fontId="17" fillId="0" borderId="47" xfId="0" applyFont="1" applyBorder="1" applyAlignment="1">
      <alignment horizontal="center" vertical="center" wrapText="1"/>
    </xf>
    <xf numFmtId="0" fontId="8" fillId="0" borderId="42" xfId="0" applyFont="1" applyBorder="1" applyAlignment="1">
      <alignment horizontal="center"/>
    </xf>
    <xf numFmtId="0" fontId="5" fillId="0" borderId="43" xfId="0" applyFont="1" applyBorder="1"/>
    <xf numFmtId="0" fontId="5" fillId="0" borderId="30" xfId="0" applyFont="1" applyBorder="1"/>
    <xf numFmtId="0" fontId="8" fillId="0" borderId="31" xfId="0" applyFont="1" applyBorder="1" applyAlignment="1">
      <alignment horizontal="center"/>
    </xf>
    <xf numFmtId="0" fontId="8" fillId="3" borderId="46" xfId="0" applyFont="1" applyFill="1" applyBorder="1" applyAlignment="1">
      <alignment horizontal="center" vertical="center" wrapText="1"/>
    </xf>
    <xf numFmtId="0" fontId="5" fillId="0" borderId="55" xfId="0" applyFont="1" applyBorder="1"/>
    <xf numFmtId="0" fontId="8" fillId="3" borderId="47" xfId="0" applyFont="1" applyFill="1" applyBorder="1" applyAlignment="1">
      <alignment horizontal="center" vertical="center"/>
    </xf>
    <xf numFmtId="0" fontId="9" fillId="0" borderId="65" xfId="0" applyFont="1" applyBorder="1" applyAlignment="1">
      <alignment horizontal="center" vertical="center" wrapText="1"/>
    </xf>
    <xf numFmtId="0" fontId="5" fillId="0" borderId="71" xfId="0" applyFont="1" applyBorder="1"/>
    <xf numFmtId="0" fontId="20" fillId="3" borderId="89" xfId="0" applyFont="1" applyFill="1" applyBorder="1" applyAlignment="1">
      <alignment horizontal="center" wrapText="1"/>
    </xf>
    <xf numFmtId="0" fontId="5" fillId="0" borderId="90" xfId="0" applyFont="1" applyBorder="1"/>
    <xf numFmtId="0" fontId="5" fillId="0" borderId="91" xfId="0" applyFont="1" applyBorder="1"/>
    <xf numFmtId="0" fontId="22" fillId="0" borderId="31" xfId="0" applyFont="1" applyBorder="1" applyAlignment="1">
      <alignment horizontal="left" vertical="center" wrapText="1"/>
    </xf>
    <xf numFmtId="0" fontId="5" fillId="0" borderId="92" xfId="0" applyFont="1" applyBorder="1"/>
    <xf numFmtId="0" fontId="22" fillId="0" borderId="82" xfId="0" applyFont="1" applyBorder="1" applyAlignment="1">
      <alignment horizontal="left" vertical="center" wrapText="1"/>
    </xf>
    <xf numFmtId="0" fontId="5" fillId="0" borderId="93" xfId="0" applyFont="1" applyBorder="1"/>
    <xf numFmtId="0" fontId="5" fillId="0" borderId="94" xfId="0" applyFont="1" applyBorder="1"/>
    <xf numFmtId="0" fontId="22" fillId="0" borderId="31" xfId="0" applyFont="1" applyBorder="1" applyAlignment="1">
      <alignment horizontal="left" vertical="top" wrapText="1"/>
    </xf>
    <xf numFmtId="0" fontId="2" fillId="0" borderId="31" xfId="0" applyFont="1" applyBorder="1" applyAlignment="1">
      <alignment horizontal="left" vertical="center" wrapText="1"/>
    </xf>
    <xf numFmtId="0" fontId="1" fillId="3" borderId="31" xfId="0" applyFont="1" applyFill="1" applyBorder="1" applyAlignment="1">
      <alignment horizontal="center"/>
    </xf>
    <xf numFmtId="0" fontId="1" fillId="0" borderId="31" xfId="0" applyFont="1" applyBorder="1" applyAlignment="1">
      <alignment horizontal="center"/>
    </xf>
    <xf numFmtId="0" fontId="1" fillId="0" borderId="31" xfId="0" applyFont="1" applyBorder="1" applyAlignment="1">
      <alignment horizontal="center" wrapText="1"/>
    </xf>
    <xf numFmtId="0" fontId="1" fillId="3" borderId="95" xfId="0" applyFont="1" applyFill="1" applyBorder="1" applyAlignment="1">
      <alignment horizontal="center"/>
    </xf>
    <xf numFmtId="0" fontId="5" fillId="0" borderId="96" xfId="0" applyFont="1" applyBorder="1"/>
    <xf numFmtId="0" fontId="5" fillId="0" borderId="97" xfId="0" applyFont="1" applyBorder="1"/>
    <xf numFmtId="0" fontId="1" fillId="3" borderId="31"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25/RIESGOS/formulaci&#243;n%202025/Matrices%20gesti&#243;n%202025/CONSOLIDADO/Formulaci&#243;n_Mapa%20de%20riesgos%20de%20gesti&#243;n.xlsx" TargetMode="External"/><Relationship Id="rId1" Type="http://schemas.openxmlformats.org/officeDocument/2006/relationships/externalLinkPath" Target="/Users/57313/Documents/VARIOS/IPES/2025/RIESGOS/formulaci&#243;n%202025/Matrices%20gesti&#243;n%202025/CONSOLIDADO/Formulaci&#243;n_Mapa%20de%20riesgos%20de%20gest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ESGOS DE GESTIÓN"/>
      <sheetName val="PE01.Planeción Estrat y Táctica"/>
      <sheetName val="PE01.Plan Estrat y Táct - PIGA"/>
      <sheetName val="PE03.Gestión Conocim Innovación"/>
      <sheetName val="PM01. Gestionar formac y capac"/>
      <sheetName val="PA02. Talento Humano_nómina"/>
      <sheetName val="PA02. Talento Humano_SST"/>
      <sheetName val="PA03. Gestión de la Inf y RT "/>
      <sheetName val="PA04. Gestión adquis-Tesorería"/>
      <sheetName val="PA04. Gestión adquis-Cartera"/>
      <sheetName val="PA05. Ges de rec. físic_Almacén"/>
      <sheetName val="PA05. Gestión de recursos físic"/>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1" t="s">
        <v>0</v>
      </c>
    </row>
    <row r="2" spans="1:12" ht="14.25" customHeight="1" x14ac:dyDescent="0.3">
      <c r="A2" s="1" t="s">
        <v>1</v>
      </c>
      <c r="B2" s="1" t="s">
        <v>2</v>
      </c>
      <c r="D2" s="1" t="s">
        <v>3</v>
      </c>
      <c r="I2" s="2" t="s">
        <v>4</v>
      </c>
      <c r="J2" s="1" t="s">
        <v>5</v>
      </c>
      <c r="K2" s="1" t="s">
        <v>6</v>
      </c>
    </row>
    <row r="3" spans="1:12" ht="14.25" customHeight="1" x14ac:dyDescent="0.3">
      <c r="A3" s="1" t="s">
        <v>7</v>
      </c>
      <c r="B3" s="1" t="s">
        <v>8</v>
      </c>
      <c r="D3" s="1" t="s">
        <v>9</v>
      </c>
      <c r="E3" s="1" t="s">
        <v>10</v>
      </c>
      <c r="I3" s="3" t="s">
        <v>11</v>
      </c>
      <c r="J3" s="1" t="s">
        <v>12</v>
      </c>
      <c r="K3" s="1" t="s">
        <v>13</v>
      </c>
    </row>
    <row r="4" spans="1:12" ht="14.25" customHeight="1" x14ac:dyDescent="0.3">
      <c r="A4" s="1" t="s">
        <v>14</v>
      </c>
      <c r="B4" s="1" t="s">
        <v>15</v>
      </c>
      <c r="D4" s="1" t="s">
        <v>16</v>
      </c>
      <c r="E4" s="1" t="s">
        <v>10</v>
      </c>
      <c r="I4" s="4" t="s">
        <v>17</v>
      </c>
      <c r="J4" s="1" t="s">
        <v>18</v>
      </c>
      <c r="K4" s="1" t="s">
        <v>19</v>
      </c>
    </row>
    <row r="5" spans="1:12" ht="14.25" customHeight="1" x14ac:dyDescent="0.3">
      <c r="A5" s="1" t="s">
        <v>20</v>
      </c>
      <c r="B5" s="1" t="s">
        <v>21</v>
      </c>
      <c r="D5" s="1" t="s">
        <v>22</v>
      </c>
      <c r="E5" s="1" t="s">
        <v>21</v>
      </c>
      <c r="I5" s="3" t="s">
        <v>23</v>
      </c>
      <c r="J5" s="1" t="s">
        <v>24</v>
      </c>
      <c r="K5" s="1" t="s">
        <v>25</v>
      </c>
      <c r="L5" s="1" t="s">
        <v>26</v>
      </c>
    </row>
    <row r="6" spans="1:12" ht="14.25" customHeight="1" x14ac:dyDescent="0.3">
      <c r="A6" s="1" t="s">
        <v>27</v>
      </c>
      <c r="B6" s="1" t="s">
        <v>28</v>
      </c>
      <c r="D6" s="1" t="s">
        <v>29</v>
      </c>
      <c r="E6" s="1" t="s">
        <v>30</v>
      </c>
      <c r="I6" s="3" t="s">
        <v>31</v>
      </c>
      <c r="J6" s="1" t="s">
        <v>32</v>
      </c>
      <c r="K6" s="1" t="s">
        <v>33</v>
      </c>
    </row>
    <row r="7" spans="1:12" ht="14.25" customHeight="1" x14ac:dyDescent="0.3">
      <c r="A7" s="1" t="s">
        <v>34</v>
      </c>
      <c r="B7" s="1" t="s">
        <v>35</v>
      </c>
      <c r="D7" s="1" t="s">
        <v>36</v>
      </c>
      <c r="E7" s="1" t="s">
        <v>37</v>
      </c>
      <c r="I7" s="3" t="s">
        <v>38</v>
      </c>
      <c r="J7" s="5" t="s">
        <v>39</v>
      </c>
      <c r="K7" s="5" t="s">
        <v>40</v>
      </c>
    </row>
    <row r="8" spans="1:12" ht="14.25" customHeight="1" x14ac:dyDescent="0.3">
      <c r="D8" s="1" t="s">
        <v>41</v>
      </c>
      <c r="E8" s="1" t="s">
        <v>10</v>
      </c>
      <c r="I8" s="6" t="s">
        <v>42</v>
      </c>
      <c r="J8" s="1" t="s">
        <v>43</v>
      </c>
      <c r="K8" s="1" t="s">
        <v>44</v>
      </c>
      <c r="L8" s="1" t="s">
        <v>45</v>
      </c>
    </row>
    <row r="9" spans="1:12" ht="14.25" customHeight="1" x14ac:dyDescent="0.3">
      <c r="A9" s="1" t="s">
        <v>46</v>
      </c>
      <c r="D9" s="1" t="s">
        <v>47</v>
      </c>
      <c r="E9" s="1" t="s">
        <v>21</v>
      </c>
    </row>
    <row r="10" spans="1:12" ht="14.25" customHeight="1" x14ac:dyDescent="0.3">
      <c r="D10" s="1" t="s">
        <v>48</v>
      </c>
      <c r="E10" s="1" t="s">
        <v>21</v>
      </c>
    </row>
    <row r="11" spans="1:12" ht="14.25" customHeight="1" x14ac:dyDescent="0.3">
      <c r="A11" s="1" t="s">
        <v>49</v>
      </c>
      <c r="D11" s="1" t="s">
        <v>50</v>
      </c>
      <c r="E11" s="1" t="s">
        <v>30</v>
      </c>
    </row>
    <row r="12" spans="1:12" ht="14.25" customHeight="1" x14ac:dyDescent="0.3">
      <c r="A12" s="1" t="s">
        <v>51</v>
      </c>
      <c r="D12" s="1" t="s">
        <v>52</v>
      </c>
      <c r="E12" s="1" t="s">
        <v>37</v>
      </c>
    </row>
    <row r="13" spans="1:12" ht="14.25" customHeight="1" x14ac:dyDescent="0.3">
      <c r="D13" s="1" t="s">
        <v>53</v>
      </c>
      <c r="E13" s="1" t="s">
        <v>21</v>
      </c>
      <c r="I13" s="1" t="s">
        <v>54</v>
      </c>
    </row>
    <row r="14" spans="1:12" ht="14.25" customHeight="1" x14ac:dyDescent="0.3">
      <c r="D14" s="1" t="s">
        <v>55</v>
      </c>
      <c r="E14" s="1" t="s">
        <v>21</v>
      </c>
      <c r="I14" s="1" t="s">
        <v>56</v>
      </c>
    </row>
    <row r="15" spans="1:12" ht="14.25" customHeight="1" x14ac:dyDescent="0.3">
      <c r="D15" s="1" t="s">
        <v>57</v>
      </c>
      <c r="E15" s="1" t="s">
        <v>21</v>
      </c>
      <c r="I15" s="1" t="s">
        <v>58</v>
      </c>
    </row>
    <row r="16" spans="1:12" ht="14.25" customHeight="1" x14ac:dyDescent="0.3">
      <c r="A16" s="1" t="s">
        <v>59</v>
      </c>
      <c r="D16" s="1" t="s">
        <v>60</v>
      </c>
      <c r="E16" s="1" t="s">
        <v>30</v>
      </c>
      <c r="I16" s="1" t="s">
        <v>61</v>
      </c>
    </row>
    <row r="17" spans="1:5" ht="14.25" customHeight="1" x14ac:dyDescent="0.3">
      <c r="A17" s="1" t="s">
        <v>62</v>
      </c>
      <c r="D17" s="1" t="s">
        <v>63</v>
      </c>
      <c r="E17" s="1" t="s">
        <v>37</v>
      </c>
    </row>
    <row r="18" spans="1:5" ht="14.25" customHeight="1" x14ac:dyDescent="0.3">
      <c r="A18" s="1" t="s">
        <v>64</v>
      </c>
      <c r="D18" s="1" t="s">
        <v>65</v>
      </c>
      <c r="E18" s="1" t="s">
        <v>21</v>
      </c>
    </row>
    <row r="19" spans="1:5" ht="14.25" customHeight="1" x14ac:dyDescent="0.3">
      <c r="D19" s="1" t="s">
        <v>66</v>
      </c>
      <c r="E19" s="1" t="s">
        <v>21</v>
      </c>
    </row>
    <row r="20" spans="1:5" ht="14.25" customHeight="1" x14ac:dyDescent="0.3">
      <c r="D20" s="1" t="s">
        <v>67</v>
      </c>
      <c r="E20" s="1" t="s">
        <v>30</v>
      </c>
    </row>
    <row r="21" spans="1:5" ht="14.25" customHeight="1" x14ac:dyDescent="0.3">
      <c r="D21" s="1" t="s">
        <v>68</v>
      </c>
      <c r="E21" s="1" t="s">
        <v>30</v>
      </c>
    </row>
    <row r="22" spans="1:5" ht="14.25" customHeight="1" x14ac:dyDescent="0.3">
      <c r="D22" s="1" t="s">
        <v>69</v>
      </c>
      <c r="E22" s="1" t="s">
        <v>37</v>
      </c>
    </row>
    <row r="23" spans="1:5" ht="14.25" customHeight="1" x14ac:dyDescent="0.3">
      <c r="D23" s="1" t="s">
        <v>70</v>
      </c>
      <c r="E23" s="1" t="s">
        <v>30</v>
      </c>
    </row>
    <row r="24" spans="1:5" ht="14.25" customHeight="1" x14ac:dyDescent="0.3">
      <c r="D24" s="1" t="s">
        <v>71</v>
      </c>
      <c r="E24" s="1" t="s">
        <v>30</v>
      </c>
    </row>
    <row r="25" spans="1:5" ht="14.25" customHeight="1" x14ac:dyDescent="0.3">
      <c r="D25" s="1" t="s">
        <v>72</v>
      </c>
      <c r="E25" s="1" t="s">
        <v>30</v>
      </c>
    </row>
    <row r="26" spans="1:5" ht="14.25" customHeight="1" x14ac:dyDescent="0.3">
      <c r="D26" s="1" t="s">
        <v>73</v>
      </c>
      <c r="E26" s="1" t="s">
        <v>30</v>
      </c>
    </row>
    <row r="27" spans="1:5" ht="14.25" customHeight="1" x14ac:dyDescent="0.3">
      <c r="D27" s="1" t="s">
        <v>74</v>
      </c>
      <c r="E27" s="1" t="s">
        <v>37</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000"/>
  <sheetViews>
    <sheetView showGridLines="0" tabSelected="1"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1093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 min="33" max="49" width="14.44140625" customWidth="1"/>
  </cols>
  <sheetData>
    <row r="1" spans="1:49" ht="20.25" customHeight="1" x14ac:dyDescent="0.3">
      <c r="A1" s="70"/>
      <c r="B1" s="73" t="s">
        <v>75</v>
      </c>
      <c r="C1" s="74"/>
      <c r="D1" s="74"/>
      <c r="E1" s="74"/>
      <c r="F1" s="74"/>
      <c r="G1" s="74"/>
      <c r="H1" s="74"/>
      <c r="I1" s="74"/>
      <c r="J1" s="74"/>
      <c r="K1" s="74"/>
      <c r="L1" s="74"/>
      <c r="M1" s="74"/>
      <c r="N1" s="74"/>
      <c r="O1" s="74"/>
      <c r="P1" s="74"/>
      <c r="Q1" s="74"/>
      <c r="R1" s="74"/>
      <c r="S1" s="74"/>
      <c r="T1" s="74"/>
      <c r="U1" s="74"/>
      <c r="V1" s="74"/>
      <c r="W1" s="74"/>
      <c r="X1" s="74"/>
      <c r="Y1" s="74"/>
      <c r="Z1" s="74"/>
      <c r="AA1" s="75"/>
      <c r="AB1" s="7" t="s">
        <v>76</v>
      </c>
      <c r="AC1" s="8" t="s">
        <v>77</v>
      </c>
      <c r="AD1" s="1"/>
      <c r="AE1" s="9"/>
      <c r="AF1" s="9"/>
      <c r="AG1" s="9"/>
      <c r="AH1" s="9"/>
      <c r="AI1" s="9"/>
      <c r="AJ1" s="9"/>
      <c r="AK1" s="9"/>
      <c r="AL1" s="9"/>
      <c r="AM1" s="9"/>
      <c r="AN1" s="9"/>
      <c r="AO1" s="9"/>
      <c r="AP1" s="9"/>
      <c r="AQ1" s="9"/>
      <c r="AR1" s="9"/>
      <c r="AS1" s="9"/>
      <c r="AT1" s="9"/>
      <c r="AU1" s="9"/>
      <c r="AV1" s="9"/>
      <c r="AW1" s="9"/>
    </row>
    <row r="2" spans="1:49" ht="20.25" customHeight="1" x14ac:dyDescent="0.3">
      <c r="A2" s="71"/>
      <c r="B2" s="71"/>
      <c r="C2" s="76"/>
      <c r="D2" s="76"/>
      <c r="E2" s="76"/>
      <c r="F2" s="76"/>
      <c r="G2" s="76"/>
      <c r="H2" s="76"/>
      <c r="I2" s="76"/>
      <c r="J2" s="76"/>
      <c r="K2" s="76"/>
      <c r="L2" s="76"/>
      <c r="M2" s="76"/>
      <c r="N2" s="76"/>
      <c r="O2" s="76"/>
      <c r="P2" s="76"/>
      <c r="Q2" s="76"/>
      <c r="R2" s="76"/>
      <c r="S2" s="76"/>
      <c r="T2" s="76"/>
      <c r="U2" s="76"/>
      <c r="V2" s="76"/>
      <c r="W2" s="76"/>
      <c r="X2" s="76"/>
      <c r="Y2" s="76"/>
      <c r="Z2" s="76"/>
      <c r="AA2" s="77"/>
      <c r="AB2" s="10" t="s">
        <v>78</v>
      </c>
      <c r="AC2" s="11">
        <v>8</v>
      </c>
      <c r="AD2" s="1"/>
      <c r="AE2" s="9"/>
      <c r="AF2" s="9"/>
      <c r="AG2" s="9"/>
      <c r="AH2" s="9"/>
      <c r="AI2" s="9"/>
      <c r="AJ2" s="9"/>
      <c r="AK2" s="9"/>
      <c r="AL2" s="9"/>
      <c r="AM2" s="9"/>
      <c r="AN2" s="9"/>
      <c r="AO2" s="9"/>
      <c r="AP2" s="9"/>
      <c r="AQ2" s="9"/>
      <c r="AR2" s="9"/>
      <c r="AS2" s="9"/>
      <c r="AT2" s="9"/>
      <c r="AU2" s="9"/>
      <c r="AV2" s="9"/>
      <c r="AW2" s="9"/>
    </row>
    <row r="3" spans="1:49" ht="55.5" customHeight="1" x14ac:dyDescent="0.3">
      <c r="A3" s="72"/>
      <c r="B3" s="72"/>
      <c r="C3" s="78"/>
      <c r="D3" s="78"/>
      <c r="E3" s="78"/>
      <c r="F3" s="78"/>
      <c r="G3" s="78"/>
      <c r="H3" s="78"/>
      <c r="I3" s="78"/>
      <c r="J3" s="78"/>
      <c r="K3" s="78"/>
      <c r="L3" s="78"/>
      <c r="M3" s="78"/>
      <c r="N3" s="78"/>
      <c r="O3" s="78"/>
      <c r="P3" s="78"/>
      <c r="Q3" s="78"/>
      <c r="R3" s="78"/>
      <c r="S3" s="78"/>
      <c r="T3" s="78"/>
      <c r="U3" s="78"/>
      <c r="V3" s="78"/>
      <c r="W3" s="78"/>
      <c r="X3" s="78"/>
      <c r="Y3" s="78"/>
      <c r="Z3" s="78"/>
      <c r="AA3" s="79"/>
      <c r="AB3" s="12" t="s">
        <v>79</v>
      </c>
      <c r="AC3" s="13">
        <v>45604</v>
      </c>
      <c r="AD3" s="1"/>
      <c r="AE3" s="9"/>
      <c r="AF3" s="9"/>
      <c r="AG3" s="9"/>
      <c r="AH3" s="9"/>
      <c r="AI3" s="9"/>
      <c r="AJ3" s="9"/>
      <c r="AK3" s="9"/>
      <c r="AL3" s="9"/>
      <c r="AM3" s="9"/>
      <c r="AN3" s="9"/>
      <c r="AO3" s="9"/>
      <c r="AP3" s="9"/>
      <c r="AQ3" s="9"/>
      <c r="AR3" s="9"/>
      <c r="AS3" s="9"/>
      <c r="AT3" s="9"/>
      <c r="AU3" s="9"/>
      <c r="AV3" s="9"/>
      <c r="AW3" s="9"/>
    </row>
    <row r="4" spans="1:49" ht="59.25" customHeight="1" x14ac:dyDescent="0.3">
      <c r="A4" s="14" t="s">
        <v>80</v>
      </c>
      <c r="B4" s="80" t="s">
        <v>81</v>
      </c>
      <c r="C4" s="78"/>
      <c r="D4" s="78"/>
      <c r="E4" s="78"/>
      <c r="F4" s="78"/>
      <c r="G4" s="78"/>
      <c r="H4" s="78"/>
      <c r="I4" s="78"/>
      <c r="J4" s="81"/>
      <c r="K4" s="75"/>
      <c r="L4" s="82"/>
      <c r="M4" s="74"/>
      <c r="N4" s="74"/>
      <c r="O4" s="83"/>
      <c r="P4" s="81"/>
      <c r="Q4" s="74"/>
      <c r="R4" s="74"/>
      <c r="S4" s="74"/>
      <c r="T4" s="74"/>
      <c r="U4" s="74"/>
      <c r="V4" s="74"/>
      <c r="W4" s="74"/>
      <c r="X4" s="74"/>
      <c r="Y4" s="74"/>
      <c r="Z4" s="74"/>
      <c r="AA4" s="74"/>
      <c r="AB4" s="74"/>
      <c r="AC4" s="75"/>
      <c r="AD4" s="15"/>
      <c r="AE4" s="15"/>
      <c r="AF4" s="15"/>
      <c r="AG4" s="1"/>
      <c r="AH4" s="1"/>
      <c r="AI4" s="1"/>
      <c r="AJ4" s="1"/>
      <c r="AK4" s="1"/>
      <c r="AL4" s="1"/>
      <c r="AM4" s="1"/>
      <c r="AN4" s="1"/>
      <c r="AO4" s="1"/>
      <c r="AP4" s="1"/>
      <c r="AQ4" s="1"/>
      <c r="AR4" s="1"/>
      <c r="AS4" s="1"/>
      <c r="AT4" s="1"/>
      <c r="AU4" s="1"/>
      <c r="AV4" s="1"/>
      <c r="AW4" s="1"/>
    </row>
    <row r="5" spans="1:49" ht="27" customHeight="1" x14ac:dyDescent="0.3">
      <c r="A5" s="16"/>
      <c r="B5" s="16"/>
      <c r="C5" s="17"/>
      <c r="D5" s="17"/>
      <c r="E5" s="17"/>
      <c r="F5" s="17"/>
      <c r="G5" s="17"/>
      <c r="H5" s="17"/>
      <c r="I5" s="17"/>
      <c r="J5" s="71"/>
      <c r="K5" s="77"/>
      <c r="L5" s="84"/>
      <c r="M5" s="85"/>
      <c r="N5" s="85"/>
      <c r="O5" s="86"/>
      <c r="P5" s="71"/>
      <c r="Q5" s="76"/>
      <c r="R5" s="76"/>
      <c r="S5" s="76"/>
      <c r="T5" s="76"/>
      <c r="U5" s="76"/>
      <c r="V5" s="76"/>
      <c r="W5" s="76"/>
      <c r="X5" s="76"/>
      <c r="Y5" s="76"/>
      <c r="Z5" s="76"/>
      <c r="AA5" s="76"/>
      <c r="AB5" s="76"/>
      <c r="AC5" s="77"/>
      <c r="AD5" s="15"/>
      <c r="AE5" s="15"/>
      <c r="AF5" s="15"/>
      <c r="AG5" s="1"/>
      <c r="AH5" s="1"/>
      <c r="AI5" s="1"/>
      <c r="AJ5" s="1"/>
      <c r="AK5" s="1"/>
      <c r="AL5" s="1"/>
      <c r="AM5" s="1"/>
      <c r="AN5" s="1"/>
      <c r="AO5" s="1"/>
      <c r="AP5" s="1"/>
      <c r="AQ5" s="1"/>
      <c r="AR5" s="1"/>
      <c r="AS5" s="1"/>
      <c r="AT5" s="1"/>
      <c r="AU5" s="1"/>
      <c r="AV5" s="1"/>
      <c r="AW5" s="1"/>
    </row>
    <row r="6" spans="1:49" ht="59.25" customHeight="1" x14ac:dyDescent="0.3">
      <c r="A6" s="14" t="s">
        <v>82</v>
      </c>
      <c r="B6" s="87" t="s">
        <v>83</v>
      </c>
      <c r="C6" s="88"/>
      <c r="D6" s="88"/>
      <c r="E6" s="88"/>
      <c r="F6" s="88"/>
      <c r="G6" s="88"/>
      <c r="H6" s="88"/>
      <c r="I6" s="88"/>
      <c r="J6" s="71"/>
      <c r="K6" s="77"/>
      <c r="L6" s="18" t="s">
        <v>84</v>
      </c>
      <c r="M6" s="19" t="s">
        <v>85</v>
      </c>
      <c r="N6" s="19" t="s">
        <v>86</v>
      </c>
      <c r="O6" s="20" t="s">
        <v>87</v>
      </c>
      <c r="P6" s="71"/>
      <c r="Q6" s="76"/>
      <c r="R6" s="76"/>
      <c r="S6" s="76"/>
      <c r="T6" s="76"/>
      <c r="U6" s="76"/>
      <c r="V6" s="76"/>
      <c r="W6" s="76"/>
      <c r="X6" s="76"/>
      <c r="Y6" s="76"/>
      <c r="Z6" s="76"/>
      <c r="AA6" s="76"/>
      <c r="AB6" s="76"/>
      <c r="AC6" s="77"/>
      <c r="AD6" s="15"/>
      <c r="AE6" s="15"/>
      <c r="AF6" s="1"/>
      <c r="AG6" s="1"/>
      <c r="AH6" s="1"/>
      <c r="AI6" s="1"/>
      <c r="AJ6" s="1"/>
      <c r="AK6" s="1"/>
      <c r="AL6" s="1"/>
      <c r="AM6" s="1"/>
      <c r="AN6" s="1"/>
      <c r="AO6" s="1"/>
      <c r="AP6" s="1"/>
      <c r="AQ6" s="1"/>
      <c r="AR6" s="1"/>
      <c r="AS6" s="1"/>
      <c r="AT6" s="1"/>
      <c r="AU6" s="1"/>
      <c r="AV6" s="1"/>
      <c r="AW6" s="1"/>
    </row>
    <row r="7" spans="1:49" ht="59.25" customHeight="1" x14ac:dyDescent="0.3">
      <c r="A7" s="14" t="s">
        <v>88</v>
      </c>
      <c r="B7" s="87" t="s">
        <v>89</v>
      </c>
      <c r="C7" s="88"/>
      <c r="D7" s="88"/>
      <c r="E7" s="88"/>
      <c r="F7" s="88"/>
      <c r="G7" s="88"/>
      <c r="H7" s="88"/>
      <c r="I7" s="88"/>
      <c r="J7" s="72"/>
      <c r="K7" s="79"/>
      <c r="L7" s="21" t="s">
        <v>90</v>
      </c>
      <c r="M7" s="22"/>
      <c r="N7" s="23"/>
      <c r="O7" s="24"/>
      <c r="P7" s="72"/>
      <c r="Q7" s="78"/>
      <c r="R7" s="78"/>
      <c r="S7" s="78"/>
      <c r="T7" s="78"/>
      <c r="U7" s="78"/>
      <c r="V7" s="78"/>
      <c r="W7" s="78"/>
      <c r="X7" s="78"/>
      <c r="Y7" s="78"/>
      <c r="Z7" s="78"/>
      <c r="AA7" s="78"/>
      <c r="AB7" s="78"/>
      <c r="AC7" s="79"/>
      <c r="AD7" s="15"/>
      <c r="AE7" s="15"/>
      <c r="AF7" s="1"/>
      <c r="AG7" s="1"/>
      <c r="AH7" s="1"/>
      <c r="AI7" s="1"/>
      <c r="AJ7" s="1"/>
      <c r="AK7" s="1"/>
      <c r="AL7" s="1"/>
      <c r="AM7" s="1"/>
      <c r="AN7" s="1"/>
      <c r="AO7" s="1"/>
      <c r="AP7" s="1"/>
      <c r="AQ7" s="1"/>
      <c r="AR7" s="1"/>
      <c r="AS7" s="1"/>
      <c r="AT7" s="1"/>
      <c r="AU7" s="1"/>
      <c r="AV7" s="1"/>
      <c r="AW7" s="1"/>
    </row>
    <row r="8" spans="1:49" ht="15.75" customHeight="1" x14ac:dyDescent="0.3">
      <c r="A8" s="25"/>
      <c r="B8" s="25"/>
      <c r="C8" s="25"/>
      <c r="D8" s="25"/>
      <c r="E8" s="25"/>
      <c r="F8" s="25"/>
      <c r="G8" s="25"/>
      <c r="H8" s="25"/>
      <c r="I8" s="25"/>
      <c r="J8" s="25"/>
      <c r="K8" s="25"/>
      <c r="L8" s="25"/>
      <c r="M8" s="25"/>
      <c r="N8" s="25"/>
      <c r="O8" s="25"/>
      <c r="P8" s="25"/>
      <c r="Q8" s="25"/>
      <c r="R8" s="25"/>
      <c r="S8" s="25"/>
      <c r="T8" s="25"/>
      <c r="U8" s="25"/>
      <c r="V8" s="26"/>
      <c r="W8" s="26"/>
      <c r="X8" s="26"/>
      <c r="Y8" s="27"/>
      <c r="Z8" s="26"/>
      <c r="AA8" s="15"/>
      <c r="AB8" s="15"/>
      <c r="AC8" s="15"/>
      <c r="AD8" s="15"/>
      <c r="AE8" s="15"/>
      <c r="AF8" s="15"/>
      <c r="AG8" s="1"/>
      <c r="AH8" s="1"/>
      <c r="AI8" s="1"/>
      <c r="AJ8" s="1"/>
      <c r="AK8" s="1"/>
      <c r="AL8" s="1"/>
      <c r="AM8" s="1"/>
      <c r="AN8" s="1"/>
      <c r="AO8" s="1"/>
      <c r="AP8" s="1"/>
      <c r="AQ8" s="1"/>
      <c r="AR8" s="1"/>
      <c r="AS8" s="1"/>
      <c r="AT8" s="1"/>
      <c r="AU8" s="1"/>
      <c r="AV8" s="1"/>
      <c r="AW8" s="1"/>
    </row>
    <row r="9" spans="1:49" ht="15.75" customHeight="1" x14ac:dyDescent="0.3">
      <c r="A9" s="28"/>
      <c r="B9" s="25"/>
      <c r="C9" s="25"/>
      <c r="D9" s="25"/>
      <c r="E9" s="25"/>
      <c r="F9" s="25"/>
      <c r="G9" s="25"/>
      <c r="H9" s="25"/>
      <c r="I9" s="25"/>
      <c r="J9" s="25"/>
      <c r="K9" s="25"/>
      <c r="L9" s="25"/>
      <c r="M9" s="25"/>
      <c r="N9" s="25"/>
      <c r="O9" s="25"/>
      <c r="P9" s="25"/>
      <c r="Q9" s="25"/>
      <c r="R9" s="25"/>
      <c r="S9" s="25"/>
      <c r="T9" s="25"/>
      <c r="U9" s="25"/>
      <c r="V9" s="26"/>
      <c r="W9" s="29"/>
      <c r="X9" s="29"/>
      <c r="Y9" s="30"/>
      <c r="Z9" s="31"/>
      <c r="AA9" s="15"/>
      <c r="AB9" s="15"/>
      <c r="AC9" s="15"/>
      <c r="AD9" s="15"/>
      <c r="AE9" s="15"/>
      <c r="AF9" s="15"/>
      <c r="AG9" s="1"/>
      <c r="AH9" s="1"/>
      <c r="AI9" s="1"/>
      <c r="AJ9" s="1"/>
      <c r="AK9" s="1"/>
      <c r="AL9" s="1"/>
      <c r="AM9" s="1"/>
      <c r="AN9" s="1"/>
      <c r="AO9" s="1"/>
      <c r="AP9" s="1"/>
      <c r="AQ9" s="1"/>
      <c r="AR9" s="1"/>
      <c r="AS9" s="1"/>
      <c r="AT9" s="1"/>
      <c r="AU9" s="1"/>
      <c r="AV9" s="1"/>
      <c r="AW9" s="1"/>
    </row>
    <row r="10" spans="1:49" ht="27" customHeight="1" x14ac:dyDescent="0.3">
      <c r="A10" s="92" t="s">
        <v>91</v>
      </c>
      <c r="B10" s="88"/>
      <c r="C10" s="88"/>
      <c r="D10" s="88"/>
      <c r="E10" s="93"/>
      <c r="F10" s="94" t="s">
        <v>92</v>
      </c>
      <c r="G10" s="95"/>
      <c r="H10" s="95"/>
      <c r="I10" s="95"/>
      <c r="J10" s="95"/>
      <c r="K10" s="95"/>
      <c r="L10" s="95"/>
      <c r="M10" s="95"/>
      <c r="N10" s="95"/>
      <c r="O10" s="95"/>
      <c r="P10" s="95"/>
      <c r="Q10" s="95"/>
      <c r="R10" s="95"/>
      <c r="S10" s="95"/>
      <c r="T10" s="95"/>
      <c r="U10" s="96"/>
      <c r="V10" s="32"/>
      <c r="W10" s="97" t="s">
        <v>93</v>
      </c>
      <c r="X10" s="74"/>
      <c r="Y10" s="74"/>
      <c r="Z10" s="75"/>
      <c r="AA10" s="15"/>
      <c r="AB10" s="98" t="s">
        <v>94</v>
      </c>
      <c r="AC10" s="75"/>
      <c r="AD10" s="15"/>
      <c r="AE10" s="15"/>
      <c r="AF10" s="15"/>
      <c r="AG10" s="1"/>
      <c r="AH10" s="1"/>
      <c r="AI10" s="1"/>
      <c r="AJ10" s="1"/>
      <c r="AK10" s="1"/>
      <c r="AL10" s="1"/>
      <c r="AM10" s="1"/>
      <c r="AN10" s="1"/>
      <c r="AO10" s="1"/>
      <c r="AP10" s="1"/>
      <c r="AQ10" s="1"/>
      <c r="AR10" s="1"/>
      <c r="AS10" s="1"/>
      <c r="AT10" s="1"/>
      <c r="AU10" s="1"/>
      <c r="AV10" s="1"/>
      <c r="AW10" s="1"/>
    </row>
    <row r="11" spans="1:49" ht="14.25" customHeight="1" x14ac:dyDescent="0.3">
      <c r="A11" s="99" t="s">
        <v>95</v>
      </c>
      <c r="B11" s="102" t="s">
        <v>96</v>
      </c>
      <c r="C11" s="99" t="s">
        <v>97</v>
      </c>
      <c r="D11" s="99" t="s">
        <v>98</v>
      </c>
      <c r="E11" s="102" t="s">
        <v>99</v>
      </c>
      <c r="F11" s="143" t="s">
        <v>100</v>
      </c>
      <c r="G11" s="144"/>
      <c r="H11" s="144"/>
      <c r="I11" s="145"/>
      <c r="J11" s="146" t="s">
        <v>101</v>
      </c>
      <c r="K11" s="144"/>
      <c r="L11" s="144"/>
      <c r="M11" s="144"/>
      <c r="N11" s="144"/>
      <c r="O11" s="144"/>
      <c r="P11" s="144"/>
      <c r="Q11" s="144"/>
      <c r="R11" s="144"/>
      <c r="S11" s="33"/>
      <c r="T11" s="146" t="s">
        <v>102</v>
      </c>
      <c r="U11" s="144"/>
      <c r="V11" s="32"/>
      <c r="W11" s="71"/>
      <c r="X11" s="76"/>
      <c r="Y11" s="76"/>
      <c r="Z11" s="77"/>
      <c r="AA11" s="15"/>
      <c r="AB11" s="71"/>
      <c r="AC11" s="77"/>
      <c r="AD11" s="34"/>
      <c r="AE11" s="34"/>
      <c r="AF11" s="34"/>
      <c r="AG11" s="1"/>
      <c r="AH11" s="1"/>
      <c r="AI11" s="1"/>
      <c r="AJ11" s="1"/>
      <c r="AK11" s="1"/>
      <c r="AL11" s="1"/>
      <c r="AM11" s="1"/>
      <c r="AN11" s="1"/>
      <c r="AO11" s="1"/>
      <c r="AP11" s="1"/>
      <c r="AQ11" s="1"/>
      <c r="AR11" s="1"/>
      <c r="AS11" s="1"/>
      <c r="AT11" s="1"/>
      <c r="AU11" s="1"/>
      <c r="AV11" s="1"/>
      <c r="AW11" s="1"/>
    </row>
    <row r="12" spans="1:49" ht="32.25" customHeight="1" x14ac:dyDescent="0.3">
      <c r="A12" s="100"/>
      <c r="B12" s="103"/>
      <c r="C12" s="100"/>
      <c r="D12" s="100"/>
      <c r="E12" s="103"/>
      <c r="F12" s="92" t="s">
        <v>103</v>
      </c>
      <c r="G12" s="88"/>
      <c r="H12" s="88"/>
      <c r="I12" s="93"/>
      <c r="J12" s="147" t="s">
        <v>104</v>
      </c>
      <c r="K12" s="149" t="s">
        <v>105</v>
      </c>
      <c r="L12" s="149" t="s">
        <v>106</v>
      </c>
      <c r="M12" s="149" t="s">
        <v>107</v>
      </c>
      <c r="N12" s="89" t="s">
        <v>108</v>
      </c>
      <c r="O12" s="91" t="s">
        <v>109</v>
      </c>
      <c r="P12" s="89" t="s">
        <v>110</v>
      </c>
      <c r="Q12" s="89" t="s">
        <v>111</v>
      </c>
      <c r="R12" s="89" t="s">
        <v>112</v>
      </c>
      <c r="S12" s="35"/>
      <c r="T12" s="91" t="s">
        <v>113</v>
      </c>
      <c r="U12" s="89" t="s">
        <v>114</v>
      </c>
      <c r="V12" s="36"/>
      <c r="W12" s="72"/>
      <c r="X12" s="78"/>
      <c r="Y12" s="78"/>
      <c r="Z12" s="79"/>
      <c r="AA12" s="34"/>
      <c r="AB12" s="72"/>
      <c r="AC12" s="79"/>
      <c r="AD12" s="34"/>
      <c r="AE12" s="15"/>
      <c r="AF12" s="34"/>
      <c r="AG12" s="1"/>
      <c r="AH12" s="1"/>
      <c r="AI12" s="1"/>
      <c r="AJ12" s="1"/>
      <c r="AK12" s="1"/>
      <c r="AL12" s="1"/>
      <c r="AM12" s="1"/>
      <c r="AN12" s="1"/>
      <c r="AO12" s="1"/>
      <c r="AP12" s="1"/>
      <c r="AQ12" s="1"/>
      <c r="AR12" s="1"/>
      <c r="AS12" s="1"/>
      <c r="AT12" s="1"/>
      <c r="AU12" s="1"/>
      <c r="AV12" s="1"/>
      <c r="AW12" s="1"/>
    </row>
    <row r="13" spans="1:49" ht="39.6" x14ac:dyDescent="0.3">
      <c r="A13" s="101"/>
      <c r="B13" s="104"/>
      <c r="C13" s="101"/>
      <c r="D13" s="101"/>
      <c r="E13" s="104"/>
      <c r="F13" s="37" t="s">
        <v>1</v>
      </c>
      <c r="G13" s="38" t="s">
        <v>2</v>
      </c>
      <c r="H13" s="39"/>
      <c r="I13" s="40" t="s">
        <v>115</v>
      </c>
      <c r="J13" s="148"/>
      <c r="K13" s="90"/>
      <c r="L13" s="90"/>
      <c r="M13" s="90"/>
      <c r="N13" s="90"/>
      <c r="O13" s="90"/>
      <c r="P13" s="90"/>
      <c r="Q13" s="90"/>
      <c r="R13" s="90"/>
      <c r="S13" s="35"/>
      <c r="T13" s="90"/>
      <c r="U13" s="90"/>
      <c r="V13" s="36"/>
      <c r="W13" s="41" t="s">
        <v>116</v>
      </c>
      <c r="X13" s="42" t="s">
        <v>117</v>
      </c>
      <c r="Y13" s="42" t="s">
        <v>118</v>
      </c>
      <c r="Z13" s="43" t="s">
        <v>119</v>
      </c>
      <c r="AA13" s="34"/>
      <c r="AB13" s="44" t="s">
        <v>120</v>
      </c>
      <c r="AC13" s="45" t="s">
        <v>121</v>
      </c>
      <c r="AD13" s="34"/>
      <c r="AE13" s="15"/>
      <c r="AF13" s="34"/>
      <c r="AG13" s="1"/>
      <c r="AH13" s="1"/>
      <c r="AI13" s="1"/>
      <c r="AJ13" s="1"/>
      <c r="AK13" s="1"/>
      <c r="AL13" s="1"/>
      <c r="AM13" s="1"/>
      <c r="AN13" s="1"/>
      <c r="AO13" s="1"/>
      <c r="AP13" s="1"/>
      <c r="AQ13" s="1"/>
      <c r="AR13" s="1"/>
      <c r="AS13" s="1"/>
      <c r="AT13" s="1"/>
      <c r="AU13" s="1"/>
      <c r="AV13" s="1"/>
      <c r="AW13" s="1"/>
    </row>
    <row r="14" spans="1:49" ht="120" customHeight="1" x14ac:dyDescent="0.3">
      <c r="A14" s="123">
        <v>1</v>
      </c>
      <c r="B14" s="124" t="s">
        <v>122</v>
      </c>
      <c r="C14" s="122" t="s">
        <v>123</v>
      </c>
      <c r="D14" s="122" t="s">
        <v>124</v>
      </c>
      <c r="E14" s="122" t="s">
        <v>125</v>
      </c>
      <c r="F14" s="118" t="s">
        <v>20</v>
      </c>
      <c r="G14" s="89" t="s">
        <v>28</v>
      </c>
      <c r="H14" s="116" t="str">
        <f>+CONCATENATE(F14," - ",G14)</f>
        <v>MEDIA - MAYOR</v>
      </c>
      <c r="I14" s="119" t="str">
        <f>+VLOOKUP(H14,Datos!D3:E27,2,FALSE)</f>
        <v>ALTO</v>
      </c>
      <c r="J14" s="122" t="s">
        <v>126</v>
      </c>
      <c r="K14" s="46" t="s">
        <v>4</v>
      </c>
      <c r="L14" s="47" t="s">
        <v>5</v>
      </c>
      <c r="M14" s="48">
        <f>IF(L14="ASIGNADO",15,IF(L14="NO ASIGNADO",0,""))</f>
        <v>15</v>
      </c>
      <c r="N14" s="105">
        <f>SUM(M14:M20)</f>
        <v>100</v>
      </c>
      <c r="O14" s="107" t="s">
        <v>127</v>
      </c>
      <c r="P14" s="114">
        <f>IF(P17="DÉBIL",0,IF(P17="MODERADO",50,IF(P17="FUERTE",100,"")))</f>
        <v>100</v>
      </c>
      <c r="Q14" s="115" t="s">
        <v>128</v>
      </c>
      <c r="R14" s="115" t="str">
        <f>IF(AND(F14="MUY BAJA",Q17=2),"MUY BAJA",IF(AND(F14="BAJA",Q17=2),"MUY BAJA",IF(AND(F14="MEDIA",Q17=2),"MUY BAJA",IF(AND(F14="ALTA",Q17=2),"BAJA",IF(AND(F14="MUY ALTA",Q17=2),"MEDIA",IF(AND(F14="MUY BAJA",Q17=1),"MUY BAJA",IF(AND(F14="BAJA",Q17=1),"MUY BAJA",IF(AND(F14="MEDIA",Q17=1),"BAJA",IF(AND(F14="ALTA",Q17=1),"MEDIA",IF(AND(F14="MUY ALTA",Q17=1),"ALTA",F14))))))))))</f>
        <v>MUY BAJA</v>
      </c>
      <c r="S14" s="116" t="str">
        <f>+CONCATENATE(R14," - ",G14)</f>
        <v>MUY BAJA - MAYOR</v>
      </c>
      <c r="T14" s="117" t="str">
        <f>+VLOOKUP(S14,Datos!$D$3:$E$17,2,FALSE)</f>
        <v>ALTO</v>
      </c>
      <c r="U14" s="140" t="s">
        <v>129</v>
      </c>
      <c r="V14" s="49"/>
      <c r="W14" s="141">
        <v>46156</v>
      </c>
      <c r="X14" s="142" t="s">
        <v>130</v>
      </c>
      <c r="Y14" s="142" t="s">
        <v>131</v>
      </c>
      <c r="Z14" s="150"/>
      <c r="AA14" s="15"/>
      <c r="AB14" s="142" t="s">
        <v>132</v>
      </c>
      <c r="AC14" s="150"/>
      <c r="AD14" s="15"/>
      <c r="AE14" s="15"/>
      <c r="AF14" s="15"/>
      <c r="AG14" s="1"/>
      <c r="AH14" s="1"/>
      <c r="AI14" s="1"/>
      <c r="AJ14" s="1"/>
      <c r="AK14" s="1"/>
      <c r="AL14" s="1"/>
      <c r="AM14" s="1"/>
      <c r="AN14" s="1"/>
      <c r="AO14" s="1"/>
      <c r="AP14" s="1"/>
      <c r="AQ14" s="1"/>
      <c r="AR14" s="1"/>
      <c r="AS14" s="1"/>
      <c r="AT14" s="1"/>
      <c r="AU14" s="1"/>
      <c r="AV14" s="1"/>
      <c r="AW14" s="1"/>
    </row>
    <row r="15" spans="1:49" ht="120" customHeight="1" x14ac:dyDescent="0.3">
      <c r="A15" s="108"/>
      <c r="B15" s="108"/>
      <c r="C15" s="108"/>
      <c r="D15" s="108"/>
      <c r="E15" s="108"/>
      <c r="F15" s="100"/>
      <c r="G15" s="108"/>
      <c r="H15" s="108"/>
      <c r="I15" s="120"/>
      <c r="J15" s="108"/>
      <c r="K15" s="50" t="s">
        <v>11</v>
      </c>
      <c r="L15" s="51" t="s">
        <v>12</v>
      </c>
      <c r="M15" s="52">
        <f>IF(L15="ADECUADO",15,IF(L15="INADECUADO",0,""))</f>
        <v>15</v>
      </c>
      <c r="N15" s="106"/>
      <c r="O15" s="108"/>
      <c r="P15" s="108"/>
      <c r="Q15" s="109"/>
      <c r="R15" s="108"/>
      <c r="S15" s="108"/>
      <c r="T15" s="108"/>
      <c r="U15" s="108"/>
      <c r="V15" s="49"/>
      <c r="W15" s="108"/>
      <c r="X15" s="108"/>
      <c r="Y15" s="108"/>
      <c r="Z15" s="151"/>
      <c r="AA15" s="15"/>
      <c r="AB15" s="108"/>
      <c r="AC15" s="151"/>
      <c r="AD15" s="15"/>
      <c r="AE15" s="15"/>
      <c r="AF15" s="15"/>
      <c r="AG15" s="1"/>
      <c r="AH15" s="1"/>
      <c r="AI15" s="1"/>
      <c r="AJ15" s="1"/>
      <c r="AK15" s="1"/>
      <c r="AL15" s="1"/>
      <c r="AM15" s="1"/>
      <c r="AN15" s="1"/>
      <c r="AO15" s="1"/>
      <c r="AP15" s="1"/>
      <c r="AQ15" s="1"/>
      <c r="AR15" s="1"/>
      <c r="AS15" s="1"/>
      <c r="AT15" s="1"/>
      <c r="AU15" s="1"/>
      <c r="AV15" s="1"/>
      <c r="AW15" s="1"/>
    </row>
    <row r="16" spans="1:49" ht="120" customHeight="1" x14ac:dyDescent="0.3">
      <c r="A16" s="108"/>
      <c r="B16" s="108"/>
      <c r="C16" s="108"/>
      <c r="D16" s="108"/>
      <c r="E16" s="108"/>
      <c r="F16" s="100"/>
      <c r="G16" s="108"/>
      <c r="H16" s="108"/>
      <c r="I16" s="120"/>
      <c r="J16" s="108"/>
      <c r="K16" s="53" t="s">
        <v>17</v>
      </c>
      <c r="L16" s="51" t="s">
        <v>18</v>
      </c>
      <c r="M16" s="52">
        <f>IF(L16="OPORTUNA",15,IF(L16="INOPORTUNA",0,""))</f>
        <v>15</v>
      </c>
      <c r="N16" s="106"/>
      <c r="O16" s="108"/>
      <c r="P16" s="109"/>
      <c r="Q16" s="54" t="s">
        <v>133</v>
      </c>
      <c r="R16" s="108"/>
      <c r="S16" s="108"/>
      <c r="T16" s="108"/>
      <c r="U16" s="108"/>
      <c r="V16" s="49"/>
      <c r="W16" s="108"/>
      <c r="X16" s="108"/>
      <c r="Y16" s="108"/>
      <c r="Z16" s="151"/>
      <c r="AA16" s="15"/>
      <c r="AB16" s="108"/>
      <c r="AC16" s="151"/>
      <c r="AD16" s="15"/>
      <c r="AE16" s="15"/>
      <c r="AF16" s="15"/>
      <c r="AG16" s="1"/>
      <c r="AH16" s="1"/>
      <c r="AI16" s="1"/>
      <c r="AJ16" s="1"/>
      <c r="AK16" s="1"/>
      <c r="AL16" s="1"/>
      <c r="AM16" s="1"/>
      <c r="AN16" s="1"/>
      <c r="AO16" s="1"/>
      <c r="AP16" s="1"/>
      <c r="AQ16" s="1"/>
      <c r="AR16" s="1"/>
      <c r="AS16" s="1"/>
      <c r="AT16" s="1"/>
      <c r="AU16" s="1"/>
      <c r="AV16" s="1"/>
      <c r="AW16" s="1"/>
    </row>
    <row r="17" spans="1:49" ht="100.5" customHeight="1" x14ac:dyDescent="0.3">
      <c r="A17" s="108"/>
      <c r="B17" s="108"/>
      <c r="C17" s="108"/>
      <c r="D17" s="108"/>
      <c r="E17" s="108"/>
      <c r="F17" s="100"/>
      <c r="G17" s="108"/>
      <c r="H17" s="108"/>
      <c r="I17" s="120"/>
      <c r="J17" s="108"/>
      <c r="K17" s="50" t="s">
        <v>23</v>
      </c>
      <c r="L17" s="51" t="s">
        <v>24</v>
      </c>
      <c r="M17" s="52">
        <f>IF(L17="PREVENIR",15,IF(L17="DETECTAR",10,IF(L17="NO ES UN CONTROL",0,"")))</f>
        <v>15</v>
      </c>
      <c r="N17" s="110" t="str">
        <f>IF(N14&lt;86,"DÉBIL",IF(N14&lt;96,"MODERADO",IF(N14&lt;101,"FUERTE","")))</f>
        <v>FUERTE</v>
      </c>
      <c r="O17" s="108"/>
      <c r="P17" s="112" t="str">
        <f>IF(AND(N17="FUERTE",O14="FUERTE (SIEMPRE SE EJECUTA)"),"FUERTE",IF(OR(N17="DÉBIL",O14="DÉBIL (NO SE EJECUTA)"),"DÉBIL",IF(OR(N17="MODERADO",O14="MODERADO (ALGUNAS VECES)"),"MODERADO")))</f>
        <v>FUERTE</v>
      </c>
      <c r="Q17" s="113">
        <f>IF(AND($P$17="FUERTE",$Q$14="DIRECTAMENTE"),2,IF(AND($P$17="FUERTE",$Q$14="DIRECTAMENTE"),2,IF(AND($P$17="FUERTE",$Q$14="DIRECTAMENTE"),2,IF(AND($P$17="FUERTE",$Q$14="NO DISMINUYE"),0,IF(AND($P$17="MODERADO",$Q$14="DIRECTAMENTE"),1,IF(AND($P$17="MODERADO",$Q$14="DIRECTAMENTE"),1,IF(AND($P$17="MODERADO",$Q$14="DIRECTAMENTE"),1,IF(AND($P$17="MODERADO",$Q$14="NO DISMINUYE"),0,"N/A"))))))))</f>
        <v>2</v>
      </c>
      <c r="R17" s="108"/>
      <c r="S17" s="108"/>
      <c r="T17" s="108"/>
      <c r="U17" s="138" t="s">
        <v>59</v>
      </c>
      <c r="V17" s="55"/>
      <c r="W17" s="108"/>
      <c r="X17" s="108"/>
      <c r="Y17" s="108"/>
      <c r="Z17" s="151"/>
      <c r="AA17" s="15"/>
      <c r="AB17" s="108"/>
      <c r="AC17" s="151"/>
      <c r="AD17" s="15"/>
      <c r="AE17" s="15"/>
      <c r="AF17" s="15"/>
      <c r="AG17" s="1"/>
      <c r="AH17" s="1"/>
      <c r="AI17" s="1"/>
      <c r="AJ17" s="1"/>
      <c r="AK17" s="1"/>
      <c r="AL17" s="1"/>
      <c r="AM17" s="1"/>
      <c r="AN17" s="1"/>
      <c r="AO17" s="1"/>
      <c r="AP17" s="1"/>
      <c r="AQ17" s="1"/>
      <c r="AR17" s="1"/>
      <c r="AS17" s="1"/>
      <c r="AT17" s="1"/>
      <c r="AU17" s="1"/>
      <c r="AV17" s="1"/>
      <c r="AW17" s="1"/>
    </row>
    <row r="18" spans="1:49" ht="100.5" customHeight="1" x14ac:dyDescent="0.3">
      <c r="A18" s="108"/>
      <c r="B18" s="108"/>
      <c r="C18" s="108"/>
      <c r="D18" s="108"/>
      <c r="E18" s="108"/>
      <c r="F18" s="100"/>
      <c r="G18" s="108"/>
      <c r="H18" s="108"/>
      <c r="I18" s="120"/>
      <c r="J18" s="108"/>
      <c r="K18" s="50" t="s">
        <v>31</v>
      </c>
      <c r="L18" s="51" t="s">
        <v>32</v>
      </c>
      <c r="M18" s="52">
        <f>IF(L18="CONFIABLE",15,IF(L18="NO CONFIABLE",0,""))</f>
        <v>15</v>
      </c>
      <c r="N18" s="106"/>
      <c r="O18" s="108"/>
      <c r="P18" s="108"/>
      <c r="Q18" s="108"/>
      <c r="R18" s="108"/>
      <c r="S18" s="108"/>
      <c r="T18" s="108"/>
      <c r="U18" s="109"/>
      <c r="V18" s="55"/>
      <c r="W18" s="108"/>
      <c r="X18" s="108"/>
      <c r="Y18" s="108"/>
      <c r="Z18" s="151"/>
      <c r="AA18" s="15"/>
      <c r="AB18" s="108"/>
      <c r="AC18" s="151"/>
      <c r="AD18" s="15"/>
      <c r="AE18" s="15"/>
      <c r="AF18" s="15"/>
      <c r="AG18" s="1"/>
      <c r="AH18" s="1"/>
      <c r="AI18" s="1"/>
      <c r="AJ18" s="1"/>
      <c r="AK18" s="1"/>
      <c r="AL18" s="1"/>
      <c r="AM18" s="1"/>
      <c r="AN18" s="1"/>
      <c r="AO18" s="1"/>
      <c r="AP18" s="1"/>
      <c r="AQ18" s="1"/>
      <c r="AR18" s="1"/>
      <c r="AS18" s="1"/>
      <c r="AT18" s="1"/>
      <c r="AU18" s="1"/>
      <c r="AV18" s="1"/>
      <c r="AW18" s="1"/>
    </row>
    <row r="19" spans="1:49" ht="100.5" customHeight="1" x14ac:dyDescent="0.3">
      <c r="A19" s="108"/>
      <c r="B19" s="108"/>
      <c r="C19" s="108"/>
      <c r="D19" s="108"/>
      <c r="E19" s="108"/>
      <c r="F19" s="100"/>
      <c r="G19" s="108"/>
      <c r="H19" s="108"/>
      <c r="I19" s="120"/>
      <c r="J19" s="108"/>
      <c r="K19" s="50" t="s">
        <v>38</v>
      </c>
      <c r="L19" s="51" t="s">
        <v>39</v>
      </c>
      <c r="M19" s="52">
        <f>IF(L19="SE INVESTIGAN Y RESUELVEN OPORTUNAMENTE",15,IF(L19="NO SE INVESTIGAN,  NI  RESUELVEN OPORTUNAMENTE",0,""))</f>
        <v>15</v>
      </c>
      <c r="N19" s="106"/>
      <c r="O19" s="108"/>
      <c r="P19" s="108"/>
      <c r="Q19" s="108"/>
      <c r="R19" s="108"/>
      <c r="S19" s="108"/>
      <c r="T19" s="108"/>
      <c r="U19" s="139" t="s">
        <v>64</v>
      </c>
      <c r="V19" s="49"/>
      <c r="W19" s="108"/>
      <c r="X19" s="108"/>
      <c r="Y19" s="108"/>
      <c r="Z19" s="151"/>
      <c r="AA19" s="15"/>
      <c r="AB19" s="108"/>
      <c r="AC19" s="151"/>
      <c r="AD19" s="15"/>
      <c r="AE19" s="15"/>
      <c r="AF19" s="15"/>
      <c r="AG19" s="1"/>
      <c r="AH19" s="1"/>
      <c r="AI19" s="1"/>
      <c r="AJ19" s="1"/>
      <c r="AK19" s="1"/>
      <c r="AL19" s="1"/>
      <c r="AM19" s="1"/>
      <c r="AN19" s="1"/>
      <c r="AO19" s="1"/>
      <c r="AP19" s="1"/>
      <c r="AQ19" s="1"/>
      <c r="AR19" s="1"/>
      <c r="AS19" s="1"/>
      <c r="AT19" s="1"/>
      <c r="AU19" s="1"/>
      <c r="AV19" s="1"/>
      <c r="AW19" s="1"/>
    </row>
    <row r="20" spans="1:49" ht="149.25" customHeight="1" x14ac:dyDescent="0.3">
      <c r="A20" s="108"/>
      <c r="B20" s="108"/>
      <c r="C20" s="108"/>
      <c r="D20" s="108"/>
      <c r="E20" s="108"/>
      <c r="F20" s="101"/>
      <c r="G20" s="90"/>
      <c r="H20" s="108"/>
      <c r="I20" s="121"/>
      <c r="J20" s="108"/>
      <c r="K20" s="56" t="s">
        <v>42</v>
      </c>
      <c r="L20" s="57" t="s">
        <v>43</v>
      </c>
      <c r="M20" s="58">
        <f>IF(L20="COMPLETA",10,IF(L20="INCOMPLETA",5,IF(L20="NO EXISTE",0,"")))</f>
        <v>10</v>
      </c>
      <c r="N20" s="111"/>
      <c r="O20" s="109"/>
      <c r="P20" s="109"/>
      <c r="Q20" s="109"/>
      <c r="R20" s="109"/>
      <c r="S20" s="109"/>
      <c r="T20" s="109"/>
      <c r="U20" s="109"/>
      <c r="V20" s="49"/>
      <c r="W20" s="108"/>
      <c r="X20" s="108"/>
      <c r="Y20" s="108"/>
      <c r="Z20" s="151"/>
      <c r="AA20" s="15"/>
      <c r="AB20" s="108"/>
      <c r="AC20" s="151"/>
      <c r="AD20" s="15"/>
      <c r="AE20" s="15"/>
      <c r="AF20" s="15"/>
      <c r="AG20" s="1"/>
      <c r="AH20" s="1"/>
      <c r="AI20" s="1"/>
      <c r="AJ20" s="1"/>
      <c r="AK20" s="1"/>
      <c r="AL20" s="1"/>
      <c r="AM20" s="1"/>
      <c r="AN20" s="1"/>
      <c r="AO20" s="1"/>
      <c r="AP20" s="1"/>
      <c r="AQ20" s="1"/>
      <c r="AR20" s="1"/>
      <c r="AS20" s="1"/>
      <c r="AT20" s="1"/>
      <c r="AU20" s="1"/>
      <c r="AV20" s="1"/>
      <c r="AW20" s="1"/>
    </row>
    <row r="21" spans="1:49" ht="120" customHeight="1" x14ac:dyDescent="0.3">
      <c r="A21" s="123">
        <v>1</v>
      </c>
      <c r="B21" s="131" t="s">
        <v>134</v>
      </c>
      <c r="C21" s="122" t="s">
        <v>135</v>
      </c>
      <c r="D21" s="122" t="s">
        <v>124</v>
      </c>
      <c r="E21" s="122" t="s">
        <v>125</v>
      </c>
      <c r="F21" s="132" t="s">
        <v>20</v>
      </c>
      <c r="G21" s="89" t="s">
        <v>28</v>
      </c>
      <c r="H21" s="116" t="str">
        <f>+CONCATENATE(F21," - ",G21)</f>
        <v>MEDIA - MAYOR</v>
      </c>
      <c r="I21" s="117" t="str">
        <f>+VLOOKUP(H21,Datos!D3:E27,2,FALSE)</f>
        <v>ALTO</v>
      </c>
      <c r="J21" s="122" t="s">
        <v>136</v>
      </c>
      <c r="K21" s="46" t="s">
        <v>4</v>
      </c>
      <c r="L21" s="47" t="s">
        <v>5</v>
      </c>
      <c r="M21" s="48">
        <f>IF(L21="ASIGNADO",15,IF(L21="NO ASIGNADO",0,""))</f>
        <v>15</v>
      </c>
      <c r="N21" s="105">
        <f>SUM(M21:M27)</f>
        <v>100</v>
      </c>
      <c r="O21" s="107" t="s">
        <v>127</v>
      </c>
      <c r="P21" s="114">
        <f>IF(P24="DÉBIL",0,IF(P24="MODERADO",50,IF(P24="FUERTE",100,"")))</f>
        <v>100</v>
      </c>
      <c r="Q21" s="115" t="s">
        <v>128</v>
      </c>
      <c r="R21" s="115" t="str">
        <f>IF(AND(F21="MUY BAJA",Q24=2),"MUY BAJA",IF(AND(F21="BAJA",Q24=2),"MUY BAJA",IF(AND(F21="MEDIA",Q24=2),"MUY BAJA",IF(AND(F21="ALTA",Q24=2),"BAJA",IF(AND(F21="MUY ALTA",Q24=2),"MEDIA",IF(AND(F21="MUY BAJA",Q24=1),"MUY BAJA",IF(AND(F21="BAJA",Q24=1),"MUY BAJA",IF(AND(F21="MEDIA",Q24=1),"BAJA",IF(AND(F21="ALTA",Q24=1),"MEDIA",IF(AND(F21="MUY ALTA",Q24=1),"ALTA",F21))))))))))</f>
        <v>MUY BAJA</v>
      </c>
      <c r="S21" s="116" t="str">
        <f>+CONCATENATE(R21," - ",G21)</f>
        <v>MUY BAJA - MAYOR</v>
      </c>
      <c r="T21" s="117" t="str">
        <f>+VLOOKUP(S21,Datos!$D$3:$E$17,2,FALSE)</f>
        <v>ALTO</v>
      </c>
      <c r="U21" s="140" t="s">
        <v>129</v>
      </c>
      <c r="V21" s="49"/>
      <c r="W21" s="141">
        <v>46156</v>
      </c>
      <c r="X21" s="142" t="s">
        <v>137</v>
      </c>
      <c r="Y21" s="142" t="s">
        <v>138</v>
      </c>
      <c r="Z21" s="150"/>
      <c r="AA21" s="15"/>
      <c r="AB21" s="142" t="s">
        <v>139</v>
      </c>
      <c r="AC21" s="150"/>
      <c r="AD21" s="15"/>
      <c r="AE21" s="15"/>
      <c r="AF21" s="15"/>
      <c r="AG21" s="1"/>
      <c r="AH21" s="1"/>
      <c r="AI21" s="1"/>
      <c r="AJ21" s="1"/>
      <c r="AK21" s="1"/>
      <c r="AL21" s="1"/>
      <c r="AM21" s="1"/>
      <c r="AN21" s="1"/>
      <c r="AO21" s="1"/>
      <c r="AP21" s="1"/>
      <c r="AQ21" s="1"/>
      <c r="AR21" s="1"/>
      <c r="AS21" s="1"/>
      <c r="AT21" s="1"/>
      <c r="AU21" s="1"/>
      <c r="AV21" s="1"/>
      <c r="AW21" s="1"/>
    </row>
    <row r="22" spans="1:49" ht="120" customHeight="1" x14ac:dyDescent="0.3">
      <c r="A22" s="108"/>
      <c r="B22" s="108"/>
      <c r="C22" s="108"/>
      <c r="D22" s="108"/>
      <c r="E22" s="108"/>
      <c r="F22" s="133"/>
      <c r="G22" s="108"/>
      <c r="H22" s="108"/>
      <c r="I22" s="108"/>
      <c r="J22" s="108"/>
      <c r="K22" s="50" t="s">
        <v>11</v>
      </c>
      <c r="L22" s="51" t="s">
        <v>12</v>
      </c>
      <c r="M22" s="52">
        <f>IF(L22="ADECUADO",15,IF(L22="INADECUADO",0,""))</f>
        <v>15</v>
      </c>
      <c r="N22" s="106"/>
      <c r="O22" s="108"/>
      <c r="P22" s="108"/>
      <c r="Q22" s="109"/>
      <c r="R22" s="108"/>
      <c r="S22" s="108"/>
      <c r="T22" s="108"/>
      <c r="U22" s="108"/>
      <c r="V22" s="49"/>
      <c r="W22" s="108"/>
      <c r="X22" s="108"/>
      <c r="Y22" s="108"/>
      <c r="Z22" s="151"/>
      <c r="AA22" s="15"/>
      <c r="AB22" s="108"/>
      <c r="AC22" s="151"/>
      <c r="AD22" s="15"/>
      <c r="AE22" s="15"/>
      <c r="AF22" s="15"/>
      <c r="AG22" s="1"/>
      <c r="AH22" s="1"/>
      <c r="AI22" s="1"/>
      <c r="AJ22" s="1"/>
      <c r="AK22" s="1"/>
      <c r="AL22" s="1"/>
      <c r="AM22" s="1"/>
      <c r="AN22" s="1"/>
      <c r="AO22" s="1"/>
      <c r="AP22" s="1"/>
      <c r="AQ22" s="1"/>
      <c r="AR22" s="1"/>
      <c r="AS22" s="1"/>
      <c r="AT22" s="1"/>
      <c r="AU22" s="1"/>
      <c r="AV22" s="1"/>
      <c r="AW22" s="1"/>
    </row>
    <row r="23" spans="1:49" ht="120" customHeight="1" x14ac:dyDescent="0.3">
      <c r="A23" s="108"/>
      <c r="B23" s="108"/>
      <c r="C23" s="108"/>
      <c r="D23" s="108"/>
      <c r="E23" s="108"/>
      <c r="F23" s="133"/>
      <c r="G23" s="108"/>
      <c r="H23" s="108"/>
      <c r="I23" s="108"/>
      <c r="J23" s="108"/>
      <c r="K23" s="53" t="s">
        <v>17</v>
      </c>
      <c r="L23" s="51" t="s">
        <v>18</v>
      </c>
      <c r="M23" s="52">
        <f>IF(L23="OPORTUNA",15,IF(L23="INOPORTUNA",0,""))</f>
        <v>15</v>
      </c>
      <c r="N23" s="106"/>
      <c r="O23" s="108"/>
      <c r="P23" s="109"/>
      <c r="Q23" s="54" t="s">
        <v>133</v>
      </c>
      <c r="R23" s="108"/>
      <c r="S23" s="108"/>
      <c r="T23" s="108"/>
      <c r="U23" s="108"/>
      <c r="V23" s="49"/>
      <c r="W23" s="108"/>
      <c r="X23" s="108"/>
      <c r="Y23" s="108"/>
      <c r="Z23" s="151"/>
      <c r="AA23" s="15"/>
      <c r="AB23" s="108"/>
      <c r="AC23" s="151"/>
      <c r="AD23" s="15"/>
      <c r="AE23" s="15"/>
      <c r="AF23" s="15"/>
      <c r="AG23" s="1"/>
      <c r="AH23" s="1"/>
      <c r="AI23" s="1"/>
      <c r="AJ23" s="1"/>
      <c r="AK23" s="1"/>
      <c r="AL23" s="1"/>
      <c r="AM23" s="1"/>
      <c r="AN23" s="1"/>
      <c r="AO23" s="1"/>
      <c r="AP23" s="1"/>
      <c r="AQ23" s="1"/>
      <c r="AR23" s="1"/>
      <c r="AS23" s="1"/>
      <c r="AT23" s="1"/>
      <c r="AU23" s="1"/>
      <c r="AV23" s="1"/>
      <c r="AW23" s="1"/>
    </row>
    <row r="24" spans="1:49" ht="100.5" customHeight="1" x14ac:dyDescent="0.3">
      <c r="A24" s="108"/>
      <c r="B24" s="108"/>
      <c r="C24" s="108"/>
      <c r="D24" s="108"/>
      <c r="E24" s="108"/>
      <c r="F24" s="133"/>
      <c r="G24" s="108"/>
      <c r="H24" s="108"/>
      <c r="I24" s="108"/>
      <c r="J24" s="108"/>
      <c r="K24" s="50" t="s">
        <v>23</v>
      </c>
      <c r="L24" s="51" t="s">
        <v>24</v>
      </c>
      <c r="M24" s="52">
        <f>IF(L24="PREVENIR",15,IF(L24="DETECTAR",10,IF(L24="NO ES UN CONTROL",0,"")))</f>
        <v>15</v>
      </c>
      <c r="N24" s="110" t="str">
        <f>IF(N21&lt;86,"DÉBIL",IF(N21&lt;96,"MODERADO",IF(N21&lt;101,"FUERTE","")))</f>
        <v>FUERTE</v>
      </c>
      <c r="O24" s="108"/>
      <c r="P24" s="112" t="str">
        <f>IF(AND(N24="FUERTE",O21="FUERTE (SIEMPRE SE EJECUTA)"),"FUERTE",IF(OR(N24="DÉBIL",O21="DÉBIL (NO SE EJECUTA)"),"DÉBIL",IF(OR(N24="MODERADO",O21="MODERADO (ALGUNAS VECES)"),"MODERADO")))</f>
        <v>FUERTE</v>
      </c>
      <c r="Q24" s="113">
        <f>IF(AND($P$17="FUERTE",$Q$14="DIRECTAMENTE"),2,IF(AND($P$17="FUERTE",$Q$14="DIRECTAMENTE"),2,IF(AND($P$17="FUERTE",$Q$14="DIRECTAMENTE"),2,IF(AND($P$17="FUERTE",$Q$14="NO DISMINUYE"),0,IF(AND($P$17="MODERADO",$Q$14="DIRECTAMENTE"),1,IF(AND($P$17="MODERADO",$Q$14="DIRECTAMENTE"),1,IF(AND($P$17="MODERADO",$Q$14="DIRECTAMENTE"),1,IF(AND($P$17="MODERADO",$Q$14="NO DISMINUYE"),0,"N/A"))))))))</f>
        <v>2</v>
      </c>
      <c r="R24" s="108"/>
      <c r="S24" s="108"/>
      <c r="T24" s="108"/>
      <c r="U24" s="138" t="s">
        <v>59</v>
      </c>
      <c r="V24" s="55"/>
      <c r="W24" s="108"/>
      <c r="X24" s="108"/>
      <c r="Y24" s="108"/>
      <c r="Z24" s="151"/>
      <c r="AA24" s="15"/>
      <c r="AB24" s="108"/>
      <c r="AC24" s="151"/>
      <c r="AD24" s="15"/>
      <c r="AE24" s="15"/>
      <c r="AF24" s="15"/>
      <c r="AG24" s="1"/>
      <c r="AH24" s="1"/>
      <c r="AI24" s="1"/>
      <c r="AJ24" s="1"/>
      <c r="AK24" s="1"/>
      <c r="AL24" s="1"/>
      <c r="AM24" s="1"/>
      <c r="AN24" s="1"/>
      <c r="AO24" s="1"/>
      <c r="AP24" s="1"/>
      <c r="AQ24" s="1"/>
      <c r="AR24" s="1"/>
      <c r="AS24" s="1"/>
      <c r="AT24" s="1"/>
      <c r="AU24" s="1"/>
      <c r="AV24" s="1"/>
      <c r="AW24" s="1"/>
    </row>
    <row r="25" spans="1:49" ht="100.5" customHeight="1" x14ac:dyDescent="0.3">
      <c r="A25" s="108"/>
      <c r="B25" s="108"/>
      <c r="C25" s="108"/>
      <c r="D25" s="108"/>
      <c r="E25" s="108"/>
      <c r="F25" s="133"/>
      <c r="G25" s="108"/>
      <c r="H25" s="108"/>
      <c r="I25" s="108"/>
      <c r="J25" s="108"/>
      <c r="K25" s="50" t="s">
        <v>31</v>
      </c>
      <c r="L25" s="51" t="s">
        <v>32</v>
      </c>
      <c r="M25" s="52">
        <f>IF(L25="CONFIABLE",15,IF(L25="NO CONFIABLE",0,""))</f>
        <v>15</v>
      </c>
      <c r="N25" s="106"/>
      <c r="O25" s="108"/>
      <c r="P25" s="108"/>
      <c r="Q25" s="108"/>
      <c r="R25" s="108"/>
      <c r="S25" s="108"/>
      <c r="T25" s="108"/>
      <c r="U25" s="109"/>
      <c r="V25" s="55"/>
      <c r="W25" s="108"/>
      <c r="X25" s="108"/>
      <c r="Y25" s="108"/>
      <c r="Z25" s="151"/>
      <c r="AA25" s="15"/>
      <c r="AB25" s="108"/>
      <c r="AC25" s="151"/>
      <c r="AD25" s="15"/>
      <c r="AE25" s="15"/>
      <c r="AF25" s="15"/>
      <c r="AG25" s="1"/>
      <c r="AH25" s="1"/>
      <c r="AI25" s="1"/>
      <c r="AJ25" s="1"/>
      <c r="AK25" s="1"/>
      <c r="AL25" s="1"/>
      <c r="AM25" s="1"/>
      <c r="AN25" s="1"/>
      <c r="AO25" s="1"/>
      <c r="AP25" s="1"/>
      <c r="AQ25" s="1"/>
      <c r="AR25" s="1"/>
      <c r="AS25" s="1"/>
      <c r="AT25" s="1"/>
      <c r="AU25" s="1"/>
      <c r="AV25" s="1"/>
      <c r="AW25" s="1"/>
    </row>
    <row r="26" spans="1:49" ht="100.5" customHeight="1" x14ac:dyDescent="0.3">
      <c r="A26" s="108"/>
      <c r="B26" s="108"/>
      <c r="C26" s="108"/>
      <c r="D26" s="108"/>
      <c r="E26" s="108"/>
      <c r="F26" s="133"/>
      <c r="G26" s="108"/>
      <c r="H26" s="108"/>
      <c r="I26" s="108"/>
      <c r="J26" s="108"/>
      <c r="K26" s="50" t="s">
        <v>38</v>
      </c>
      <c r="L26" s="51" t="s">
        <v>39</v>
      </c>
      <c r="M26" s="52">
        <f>IF(L26="SE INVESTIGAN Y RESUELVEN OPORTUNAMENTE",15,IF(L26="NO SE INVESTIGAN,  NI  RESUELVEN OPORTUNAMENTE",0,""))</f>
        <v>15</v>
      </c>
      <c r="N26" s="106"/>
      <c r="O26" s="108"/>
      <c r="P26" s="108"/>
      <c r="Q26" s="108"/>
      <c r="R26" s="108"/>
      <c r="S26" s="108"/>
      <c r="T26" s="108"/>
      <c r="U26" s="139" t="s">
        <v>64</v>
      </c>
      <c r="V26" s="49"/>
      <c r="W26" s="108"/>
      <c r="X26" s="108"/>
      <c r="Y26" s="108"/>
      <c r="Z26" s="151"/>
      <c r="AA26" s="15"/>
      <c r="AB26" s="108"/>
      <c r="AC26" s="151"/>
      <c r="AD26" s="15"/>
      <c r="AE26" s="15"/>
      <c r="AF26" s="15"/>
      <c r="AG26" s="1"/>
      <c r="AH26" s="1"/>
      <c r="AI26" s="1"/>
      <c r="AJ26" s="1"/>
      <c r="AK26" s="1"/>
      <c r="AL26" s="1"/>
      <c r="AM26" s="1"/>
      <c r="AN26" s="1"/>
      <c r="AO26" s="1"/>
      <c r="AP26" s="1"/>
      <c r="AQ26" s="1"/>
      <c r="AR26" s="1"/>
      <c r="AS26" s="1"/>
      <c r="AT26" s="1"/>
      <c r="AU26" s="1"/>
      <c r="AV26" s="1"/>
      <c r="AW26" s="1"/>
    </row>
    <row r="27" spans="1:49" ht="149.25" customHeight="1" x14ac:dyDescent="0.3">
      <c r="A27" s="108"/>
      <c r="B27" s="108"/>
      <c r="C27" s="109"/>
      <c r="D27" s="108"/>
      <c r="E27" s="108"/>
      <c r="F27" s="134"/>
      <c r="G27" s="109"/>
      <c r="H27" s="109"/>
      <c r="I27" s="109"/>
      <c r="J27" s="108"/>
      <c r="K27" s="59" t="s">
        <v>42</v>
      </c>
      <c r="L27" s="60" t="s">
        <v>43</v>
      </c>
      <c r="M27" s="61">
        <f>IF(L27="COMPLETA",10,IF(L27="INCOMPLETA",5,IF(L27="NO EXISTE",0,"")))</f>
        <v>10</v>
      </c>
      <c r="N27" s="106"/>
      <c r="O27" s="108"/>
      <c r="P27" s="90"/>
      <c r="Q27" s="90"/>
      <c r="R27" s="108"/>
      <c r="S27" s="108"/>
      <c r="T27" s="90"/>
      <c r="U27" s="108"/>
      <c r="V27" s="49"/>
      <c r="W27" s="108"/>
      <c r="X27" s="108"/>
      <c r="Y27" s="108"/>
      <c r="Z27" s="151"/>
      <c r="AA27" s="15"/>
      <c r="AB27" s="108"/>
      <c r="AC27" s="151"/>
      <c r="AD27" s="15"/>
      <c r="AE27" s="15"/>
      <c r="AF27" s="15"/>
      <c r="AG27" s="1"/>
      <c r="AH27" s="1"/>
      <c r="AI27" s="1"/>
      <c r="AJ27" s="1"/>
      <c r="AK27" s="1"/>
      <c r="AL27" s="1"/>
      <c r="AM27" s="1"/>
      <c r="AN27" s="1"/>
      <c r="AO27" s="1"/>
      <c r="AP27" s="1"/>
      <c r="AQ27" s="1"/>
      <c r="AR27" s="1"/>
      <c r="AS27" s="1"/>
      <c r="AT27" s="1"/>
      <c r="AU27" s="1"/>
      <c r="AV27" s="1"/>
      <c r="AW27" s="1"/>
    </row>
    <row r="28" spans="1:49" ht="120" customHeight="1" x14ac:dyDescent="0.3">
      <c r="A28" s="123">
        <v>2</v>
      </c>
      <c r="B28" s="131" t="s">
        <v>140</v>
      </c>
      <c r="C28" s="122" t="s">
        <v>141</v>
      </c>
      <c r="D28" s="122" t="s">
        <v>142</v>
      </c>
      <c r="E28" s="122" t="s">
        <v>143</v>
      </c>
      <c r="F28" s="132" t="s">
        <v>20</v>
      </c>
      <c r="G28" s="89" t="s">
        <v>21</v>
      </c>
      <c r="H28" s="125" t="str">
        <f>+CONCATENATE(F28," - ",G28)</f>
        <v>MEDIA - MODERADO</v>
      </c>
      <c r="I28" s="117" t="str">
        <f>+VLOOKUP(H28,Datos!D3:E27,2,FALSE)</f>
        <v>MODERADO</v>
      </c>
      <c r="J28" s="128" t="s">
        <v>144</v>
      </c>
      <c r="K28" s="46" t="s">
        <v>4</v>
      </c>
      <c r="L28" s="47" t="s">
        <v>5</v>
      </c>
      <c r="M28" s="48">
        <f>IF(L28="ASIGNADO",15,IF(L28="NO ASIGNADO",0,""))</f>
        <v>15</v>
      </c>
      <c r="N28" s="105">
        <f>SUM(M28:M34)</f>
        <v>100</v>
      </c>
      <c r="O28" s="107" t="s">
        <v>127</v>
      </c>
      <c r="P28" s="114">
        <f>IF(P31="DÉBIL",0,IF(P31="MODERADO",50,IF(P31="FUERTE",100,"")))</f>
        <v>100</v>
      </c>
      <c r="Q28" s="115" t="s">
        <v>128</v>
      </c>
      <c r="R28" s="115" t="str">
        <f>IF(AND(F28="MUY BAJA",Q31=2),"MUY BAJA",IF(AND(F28="BAJA",Q31=2),"MUY BAJA",IF(AND(F28="MEDIA",Q31=2),"MUY BAJA",IF(AND(F28="ALTA",Q31=2),"BAJA",IF(AND(F28="MUY ALTA",Q31=2),"MEDIA",IF(AND(F28="MUY BAJA",Q31=1),"MUY BAJA",IF(AND(F28="BAJA",Q31=1),"MUY BAJA",IF(AND(F28="MEDIA",Q31=1),"BAJA",IF(AND(F28="ALTA",Q31=1),"MEDIA",IF(AND(F28="MUY ALTA",Q31=1),"ALTA",F28))))))))))</f>
        <v>MUY BAJA</v>
      </c>
      <c r="S28" s="116" t="str">
        <f>+CONCATENATE(R28," - ",G28)</f>
        <v>MUY BAJA - MODERADO</v>
      </c>
      <c r="T28" s="117" t="str">
        <f>+VLOOKUP(S28,Datos!$D$3:$E$17,2,FALSE)</f>
        <v>MODERADO</v>
      </c>
      <c r="U28" s="140" t="s">
        <v>129</v>
      </c>
      <c r="V28" s="49"/>
      <c r="W28" s="141">
        <v>46156</v>
      </c>
      <c r="X28" s="142" t="s">
        <v>145</v>
      </c>
      <c r="Y28" s="142" t="s">
        <v>138</v>
      </c>
      <c r="Z28" s="150"/>
      <c r="AA28" s="15"/>
      <c r="AB28" s="142" t="s">
        <v>139</v>
      </c>
      <c r="AC28" s="150"/>
      <c r="AD28" s="15"/>
      <c r="AE28" s="15"/>
      <c r="AF28" s="15"/>
      <c r="AG28" s="1"/>
      <c r="AH28" s="1"/>
      <c r="AI28" s="1"/>
      <c r="AJ28" s="1"/>
      <c r="AK28" s="1"/>
      <c r="AL28" s="1"/>
      <c r="AM28" s="1"/>
      <c r="AN28" s="1"/>
      <c r="AO28" s="1"/>
      <c r="AP28" s="1"/>
      <c r="AQ28" s="1"/>
      <c r="AR28" s="1"/>
      <c r="AS28" s="1"/>
      <c r="AT28" s="1"/>
      <c r="AU28" s="1"/>
      <c r="AV28" s="1"/>
      <c r="AW28" s="1"/>
    </row>
    <row r="29" spans="1:49" ht="120" customHeight="1" x14ac:dyDescent="0.3">
      <c r="A29" s="108"/>
      <c r="B29" s="108"/>
      <c r="C29" s="108"/>
      <c r="D29" s="108"/>
      <c r="E29" s="108"/>
      <c r="F29" s="133"/>
      <c r="G29" s="108"/>
      <c r="H29" s="126"/>
      <c r="I29" s="108"/>
      <c r="J29" s="129"/>
      <c r="K29" s="50" t="s">
        <v>11</v>
      </c>
      <c r="L29" s="51" t="s">
        <v>12</v>
      </c>
      <c r="M29" s="52">
        <f>IF(L29="ADECUADO",15,IF(L29="INADECUADO",0,""))</f>
        <v>15</v>
      </c>
      <c r="N29" s="106"/>
      <c r="O29" s="108"/>
      <c r="P29" s="108"/>
      <c r="Q29" s="109"/>
      <c r="R29" s="108"/>
      <c r="S29" s="108"/>
      <c r="T29" s="108"/>
      <c r="U29" s="108"/>
      <c r="V29" s="49"/>
      <c r="W29" s="108"/>
      <c r="X29" s="108"/>
      <c r="Y29" s="108"/>
      <c r="Z29" s="151"/>
      <c r="AA29" s="15"/>
      <c r="AB29" s="108"/>
      <c r="AC29" s="151"/>
      <c r="AD29" s="15"/>
      <c r="AE29" s="15"/>
      <c r="AF29" s="15"/>
      <c r="AG29" s="1"/>
      <c r="AH29" s="1"/>
      <c r="AI29" s="1"/>
      <c r="AJ29" s="1"/>
      <c r="AK29" s="1"/>
      <c r="AL29" s="1"/>
      <c r="AM29" s="1"/>
      <c r="AN29" s="1"/>
      <c r="AO29" s="1"/>
      <c r="AP29" s="1"/>
      <c r="AQ29" s="1"/>
      <c r="AR29" s="1"/>
      <c r="AS29" s="1"/>
      <c r="AT29" s="1"/>
      <c r="AU29" s="1"/>
      <c r="AV29" s="1"/>
      <c r="AW29" s="1"/>
    </row>
    <row r="30" spans="1:49" ht="120" customHeight="1" x14ac:dyDescent="0.3">
      <c r="A30" s="108"/>
      <c r="B30" s="108"/>
      <c r="C30" s="108"/>
      <c r="D30" s="108"/>
      <c r="E30" s="108"/>
      <c r="F30" s="133"/>
      <c r="G30" s="108"/>
      <c r="H30" s="126"/>
      <c r="I30" s="108"/>
      <c r="J30" s="129"/>
      <c r="K30" s="53" t="s">
        <v>17</v>
      </c>
      <c r="L30" s="51" t="s">
        <v>18</v>
      </c>
      <c r="M30" s="52">
        <f>IF(L30="OPORTUNA",15,IF(L30="INOPORTUNA",0,""))</f>
        <v>15</v>
      </c>
      <c r="N30" s="106"/>
      <c r="O30" s="108"/>
      <c r="P30" s="109"/>
      <c r="Q30" s="54" t="s">
        <v>133</v>
      </c>
      <c r="R30" s="108"/>
      <c r="S30" s="108"/>
      <c r="T30" s="108"/>
      <c r="U30" s="108"/>
      <c r="V30" s="49"/>
      <c r="W30" s="108"/>
      <c r="X30" s="108"/>
      <c r="Y30" s="108"/>
      <c r="Z30" s="151"/>
      <c r="AA30" s="15"/>
      <c r="AB30" s="108"/>
      <c r="AC30" s="151"/>
      <c r="AD30" s="15"/>
      <c r="AE30" s="15"/>
      <c r="AF30" s="15"/>
      <c r="AG30" s="1"/>
      <c r="AH30" s="1"/>
      <c r="AI30" s="1"/>
      <c r="AJ30" s="1"/>
      <c r="AK30" s="1"/>
      <c r="AL30" s="1"/>
      <c r="AM30" s="1"/>
      <c r="AN30" s="1"/>
      <c r="AO30" s="1"/>
      <c r="AP30" s="1"/>
      <c r="AQ30" s="1"/>
      <c r="AR30" s="1"/>
      <c r="AS30" s="1"/>
      <c r="AT30" s="1"/>
      <c r="AU30" s="1"/>
      <c r="AV30" s="1"/>
      <c r="AW30" s="1"/>
    </row>
    <row r="31" spans="1:49" ht="100.5" customHeight="1" x14ac:dyDescent="0.3">
      <c r="A31" s="108"/>
      <c r="B31" s="108"/>
      <c r="C31" s="108"/>
      <c r="D31" s="108"/>
      <c r="E31" s="108"/>
      <c r="F31" s="133"/>
      <c r="G31" s="108"/>
      <c r="H31" s="126"/>
      <c r="I31" s="108"/>
      <c r="J31" s="129"/>
      <c r="K31" s="50" t="s">
        <v>23</v>
      </c>
      <c r="L31" s="51" t="s">
        <v>24</v>
      </c>
      <c r="M31" s="52">
        <f>IF(L31="PREVENIR",15,IF(L31="DETECTAR",10,IF(L31="NO ES UN CONTROL",0,"")))</f>
        <v>15</v>
      </c>
      <c r="N31" s="110" t="str">
        <f>IF(N28&lt;86,"DÉBIL",IF(N28&lt;96,"MODERADO",IF(N28&lt;101,"FUERTE","")))</f>
        <v>FUERTE</v>
      </c>
      <c r="O31" s="108"/>
      <c r="P31" s="112" t="str">
        <f>IF(AND(N31="FUERTE",O28="FUERTE (SIEMPRE SE EJECUTA)"),"FUERTE",IF(OR(N31="DÉBIL",O28="DÉBIL (NO SE EJECUTA)"),"DÉBIL",IF(OR(N31="MODERADO",O28="MODERADO (ALGUNAS VECES)"),"MODERADO")))</f>
        <v>FUERTE</v>
      </c>
      <c r="Q31" s="113">
        <f>IF(AND($P$17="FUERTE",$Q$14="DIRECTAMENTE"),2,IF(AND($P$17="FUERTE",$Q$14="DIRECTAMENTE"),2,IF(AND($P$17="FUERTE",$Q$14="DIRECTAMENTE"),2,IF(AND($P$17="FUERTE",$Q$14="NO DISMINUYE"),0,IF(AND($P$17="MODERADO",$Q$14="DIRECTAMENTE"),1,IF(AND($P$17="MODERADO",$Q$14="DIRECTAMENTE"),1,IF(AND($P$17="MODERADO",$Q$14="DIRECTAMENTE"),1,IF(AND($P$17="MODERADO",$Q$14="NO DISMINUYE"),0,"N/A"))))))))</f>
        <v>2</v>
      </c>
      <c r="R31" s="108"/>
      <c r="S31" s="108"/>
      <c r="T31" s="108"/>
      <c r="U31" s="138" t="s">
        <v>59</v>
      </c>
      <c r="V31" s="55"/>
      <c r="W31" s="108"/>
      <c r="X31" s="108"/>
      <c r="Y31" s="108"/>
      <c r="Z31" s="151"/>
      <c r="AA31" s="15"/>
      <c r="AB31" s="108"/>
      <c r="AC31" s="151"/>
      <c r="AD31" s="15"/>
      <c r="AE31" s="15"/>
      <c r="AF31" s="15"/>
      <c r="AG31" s="1"/>
      <c r="AH31" s="1"/>
      <c r="AI31" s="1"/>
      <c r="AJ31" s="1"/>
      <c r="AK31" s="1"/>
      <c r="AL31" s="1"/>
      <c r="AM31" s="1"/>
      <c r="AN31" s="1"/>
      <c r="AO31" s="1"/>
      <c r="AP31" s="1"/>
      <c r="AQ31" s="1"/>
      <c r="AR31" s="1"/>
      <c r="AS31" s="1"/>
      <c r="AT31" s="1"/>
      <c r="AU31" s="1"/>
      <c r="AV31" s="1"/>
      <c r="AW31" s="1"/>
    </row>
    <row r="32" spans="1:49" ht="100.5" customHeight="1" x14ac:dyDescent="0.3">
      <c r="A32" s="108"/>
      <c r="B32" s="108"/>
      <c r="C32" s="108"/>
      <c r="D32" s="108"/>
      <c r="E32" s="108"/>
      <c r="F32" s="133"/>
      <c r="G32" s="108"/>
      <c r="H32" s="126"/>
      <c r="I32" s="108"/>
      <c r="J32" s="129"/>
      <c r="K32" s="50" t="s">
        <v>31</v>
      </c>
      <c r="L32" s="51" t="s">
        <v>32</v>
      </c>
      <c r="M32" s="52">
        <f>IF(L32="CONFIABLE",15,IF(L32="NO CONFIABLE",0,""))</f>
        <v>15</v>
      </c>
      <c r="N32" s="106"/>
      <c r="O32" s="108"/>
      <c r="P32" s="108"/>
      <c r="Q32" s="108"/>
      <c r="R32" s="108"/>
      <c r="S32" s="108"/>
      <c r="T32" s="108"/>
      <c r="U32" s="109"/>
      <c r="V32" s="55"/>
      <c r="W32" s="108"/>
      <c r="X32" s="108"/>
      <c r="Y32" s="108"/>
      <c r="Z32" s="151"/>
      <c r="AA32" s="15"/>
      <c r="AB32" s="108"/>
      <c r="AC32" s="151"/>
      <c r="AD32" s="15"/>
      <c r="AE32" s="15"/>
      <c r="AF32" s="15"/>
      <c r="AG32" s="1"/>
      <c r="AH32" s="1"/>
      <c r="AI32" s="1"/>
      <c r="AJ32" s="1"/>
      <c r="AK32" s="1"/>
      <c r="AL32" s="1"/>
      <c r="AM32" s="1"/>
      <c r="AN32" s="1"/>
      <c r="AO32" s="1"/>
      <c r="AP32" s="1"/>
      <c r="AQ32" s="1"/>
      <c r="AR32" s="1"/>
      <c r="AS32" s="1"/>
      <c r="AT32" s="1"/>
      <c r="AU32" s="1"/>
      <c r="AV32" s="1"/>
      <c r="AW32" s="1"/>
    </row>
    <row r="33" spans="1:49" ht="100.5" customHeight="1" x14ac:dyDescent="0.3">
      <c r="A33" s="108"/>
      <c r="B33" s="108"/>
      <c r="C33" s="108"/>
      <c r="D33" s="108"/>
      <c r="E33" s="108"/>
      <c r="F33" s="133"/>
      <c r="G33" s="108"/>
      <c r="H33" s="126"/>
      <c r="I33" s="108"/>
      <c r="J33" s="129"/>
      <c r="K33" s="50" t="s">
        <v>38</v>
      </c>
      <c r="L33" s="51" t="s">
        <v>39</v>
      </c>
      <c r="M33" s="52">
        <f>IF(L33="SE INVESTIGAN Y RESUELVEN OPORTUNAMENTE",15,IF(L33="NO SE INVESTIGAN,  NI  RESUELVEN OPORTUNAMENTE",0,""))</f>
        <v>15</v>
      </c>
      <c r="N33" s="106"/>
      <c r="O33" s="108"/>
      <c r="P33" s="108"/>
      <c r="Q33" s="108"/>
      <c r="R33" s="108"/>
      <c r="S33" s="108"/>
      <c r="T33" s="108"/>
      <c r="U33" s="139" t="s">
        <v>64</v>
      </c>
      <c r="V33" s="49"/>
      <c r="W33" s="108"/>
      <c r="X33" s="108"/>
      <c r="Y33" s="108"/>
      <c r="Z33" s="151"/>
      <c r="AA33" s="15"/>
      <c r="AB33" s="108"/>
      <c r="AC33" s="151"/>
      <c r="AD33" s="15"/>
      <c r="AE33" s="15"/>
      <c r="AF33" s="15"/>
      <c r="AG33" s="1"/>
      <c r="AH33" s="1"/>
      <c r="AI33" s="1"/>
      <c r="AJ33" s="1"/>
      <c r="AK33" s="1"/>
      <c r="AL33" s="1"/>
      <c r="AM33" s="1"/>
      <c r="AN33" s="1"/>
      <c r="AO33" s="1"/>
      <c r="AP33" s="1"/>
      <c r="AQ33" s="1"/>
      <c r="AR33" s="1"/>
      <c r="AS33" s="1"/>
      <c r="AT33" s="1"/>
      <c r="AU33" s="1"/>
      <c r="AV33" s="1"/>
      <c r="AW33" s="1"/>
    </row>
    <row r="34" spans="1:49" ht="149.25" customHeight="1" x14ac:dyDescent="0.3">
      <c r="A34" s="108"/>
      <c r="B34" s="108"/>
      <c r="C34" s="109"/>
      <c r="D34" s="108"/>
      <c r="E34" s="108"/>
      <c r="F34" s="134"/>
      <c r="G34" s="109"/>
      <c r="H34" s="127"/>
      <c r="I34" s="109"/>
      <c r="J34" s="130"/>
      <c r="K34" s="56" t="s">
        <v>42</v>
      </c>
      <c r="L34" s="57" t="s">
        <v>43</v>
      </c>
      <c r="M34" s="58">
        <f>IF(L34="COMPLETA",10,IF(L34="INCOMPLETA",5,IF(L34="NO EXISTE",0,"")))</f>
        <v>10</v>
      </c>
      <c r="N34" s="111"/>
      <c r="O34" s="109"/>
      <c r="P34" s="109"/>
      <c r="Q34" s="109"/>
      <c r="R34" s="109"/>
      <c r="S34" s="109"/>
      <c r="T34" s="109"/>
      <c r="U34" s="109"/>
      <c r="V34" s="49"/>
      <c r="W34" s="108"/>
      <c r="X34" s="108"/>
      <c r="Y34" s="108"/>
      <c r="Z34" s="151"/>
      <c r="AA34" s="15"/>
      <c r="AB34" s="108"/>
      <c r="AC34" s="151"/>
      <c r="AD34" s="15"/>
      <c r="AE34" s="15"/>
      <c r="AF34" s="15"/>
      <c r="AG34" s="1"/>
      <c r="AH34" s="1"/>
      <c r="AI34" s="1"/>
      <c r="AJ34" s="1"/>
      <c r="AK34" s="1"/>
      <c r="AL34" s="1"/>
      <c r="AM34" s="1"/>
      <c r="AN34" s="1"/>
      <c r="AO34" s="1"/>
      <c r="AP34" s="1"/>
      <c r="AQ34" s="1"/>
      <c r="AR34" s="1"/>
      <c r="AS34" s="1"/>
      <c r="AT34" s="1"/>
      <c r="AU34" s="1"/>
      <c r="AV34" s="1"/>
      <c r="AW34" s="1"/>
    </row>
    <row r="35" spans="1:49" ht="120" customHeight="1" x14ac:dyDescent="0.3">
      <c r="A35" s="123">
        <v>3</v>
      </c>
      <c r="B35" s="131" t="s">
        <v>146</v>
      </c>
      <c r="C35" s="122" t="s">
        <v>147</v>
      </c>
      <c r="D35" s="122" t="s">
        <v>148</v>
      </c>
      <c r="E35" s="122" t="s">
        <v>149</v>
      </c>
      <c r="F35" s="132" t="s">
        <v>14</v>
      </c>
      <c r="G35" s="89" t="s">
        <v>21</v>
      </c>
      <c r="H35" s="125" t="str">
        <f>+CONCATENATE(F35," - ",G35)</f>
        <v>BAJA - MODERADO</v>
      </c>
      <c r="I35" s="117" t="str">
        <f>+VLOOKUP(H35,Datos!D3:E27,2,FALSE)</f>
        <v>MODERADO</v>
      </c>
      <c r="J35" s="128" t="s">
        <v>150</v>
      </c>
      <c r="K35" s="46" t="s">
        <v>4</v>
      </c>
      <c r="L35" s="47" t="s">
        <v>5</v>
      </c>
      <c r="M35" s="48">
        <f>IF(L35="ASIGNADO",15,IF(L35="NO ASIGNADO",0,""))</f>
        <v>15</v>
      </c>
      <c r="N35" s="105">
        <f>SUM(M35:M41)</f>
        <v>100</v>
      </c>
      <c r="O35" s="107" t="s">
        <v>127</v>
      </c>
      <c r="P35" s="114">
        <f>IF(P38="DÉBIL",0,IF(P38="MODERADO",50,IF(P38="FUERTE",100,"")))</f>
        <v>100</v>
      </c>
      <c r="Q35" s="115" t="s">
        <v>128</v>
      </c>
      <c r="R35" s="115" t="str">
        <f>IF(AND(F35="MUY BAJA",Q38=2),"MUY BAJA",IF(AND(F35="BAJA",Q38=2),"MUY BAJA",IF(AND(F35="MEDIA",Q38=2),"MUY BAJA",IF(AND(F35="ALTA",Q38=2),"BAJA",IF(AND(F35="MUY ALTA",Q38=2),"MEDIA",IF(AND(F35="MUY BAJA",Q38=1),"MUY BAJA",IF(AND(F35="BAJA",Q38=1),"MUY BAJA",IF(AND(F35="MEDIA",Q38=1),"BAJA",IF(AND(F35="ALTA",Q38=1),"MEDIA",IF(AND(F35="MUY ALTA",Q38=1),"ALTA",F35))))))))))</f>
        <v>MUY BAJA</v>
      </c>
      <c r="S35" s="116" t="str">
        <f>+CONCATENATE(R35," - ",G35)</f>
        <v>MUY BAJA - MODERADO</v>
      </c>
      <c r="T35" s="117" t="str">
        <f>+VLOOKUP(S35,Datos!$D$3:$E$17,2,FALSE)</f>
        <v>MODERADO</v>
      </c>
      <c r="U35" s="140" t="s">
        <v>129</v>
      </c>
      <c r="V35" s="49"/>
      <c r="W35" s="141">
        <v>46156</v>
      </c>
      <c r="X35" s="142" t="s">
        <v>151</v>
      </c>
      <c r="Y35" s="142" t="s">
        <v>138</v>
      </c>
      <c r="Z35" s="150"/>
      <c r="AA35" s="15"/>
      <c r="AB35" s="142" t="s">
        <v>139</v>
      </c>
      <c r="AC35" s="150"/>
      <c r="AD35" s="15"/>
      <c r="AE35" s="15"/>
      <c r="AF35" s="15"/>
      <c r="AG35" s="1"/>
      <c r="AH35" s="1"/>
      <c r="AI35" s="1"/>
      <c r="AJ35" s="1"/>
      <c r="AK35" s="1"/>
      <c r="AL35" s="1"/>
      <c r="AM35" s="1"/>
      <c r="AN35" s="1"/>
      <c r="AO35" s="1"/>
      <c r="AP35" s="1"/>
      <c r="AQ35" s="1"/>
      <c r="AR35" s="1"/>
      <c r="AS35" s="1"/>
      <c r="AT35" s="1"/>
      <c r="AU35" s="1"/>
      <c r="AV35" s="1"/>
      <c r="AW35" s="1"/>
    </row>
    <row r="36" spans="1:49" ht="120" customHeight="1" x14ac:dyDescent="0.3">
      <c r="A36" s="108"/>
      <c r="B36" s="108"/>
      <c r="C36" s="108"/>
      <c r="D36" s="108"/>
      <c r="E36" s="108"/>
      <c r="F36" s="133"/>
      <c r="G36" s="108"/>
      <c r="H36" s="126"/>
      <c r="I36" s="108"/>
      <c r="J36" s="129"/>
      <c r="K36" s="50" t="s">
        <v>11</v>
      </c>
      <c r="L36" s="51" t="s">
        <v>12</v>
      </c>
      <c r="M36" s="52">
        <f>IF(L36="ADECUADO",15,IF(L36="INADECUADO",0,""))</f>
        <v>15</v>
      </c>
      <c r="N36" s="106"/>
      <c r="O36" s="108"/>
      <c r="P36" s="108"/>
      <c r="Q36" s="109"/>
      <c r="R36" s="108"/>
      <c r="S36" s="108"/>
      <c r="T36" s="108"/>
      <c r="U36" s="108"/>
      <c r="V36" s="49"/>
      <c r="W36" s="108"/>
      <c r="X36" s="108"/>
      <c r="Y36" s="108"/>
      <c r="Z36" s="151"/>
      <c r="AA36" s="15"/>
      <c r="AB36" s="108"/>
      <c r="AC36" s="151"/>
      <c r="AD36" s="15"/>
      <c r="AE36" s="15"/>
      <c r="AF36" s="15"/>
      <c r="AG36" s="1"/>
      <c r="AH36" s="1"/>
      <c r="AI36" s="1"/>
      <c r="AJ36" s="1"/>
      <c r="AK36" s="1"/>
      <c r="AL36" s="1"/>
      <c r="AM36" s="1"/>
      <c r="AN36" s="1"/>
      <c r="AO36" s="1"/>
      <c r="AP36" s="1"/>
      <c r="AQ36" s="1"/>
      <c r="AR36" s="1"/>
      <c r="AS36" s="1"/>
      <c r="AT36" s="1"/>
      <c r="AU36" s="1"/>
      <c r="AV36" s="1"/>
      <c r="AW36" s="1"/>
    </row>
    <row r="37" spans="1:49" ht="120" customHeight="1" x14ac:dyDescent="0.3">
      <c r="A37" s="108"/>
      <c r="B37" s="108"/>
      <c r="C37" s="108"/>
      <c r="D37" s="108"/>
      <c r="E37" s="108"/>
      <c r="F37" s="133"/>
      <c r="G37" s="108"/>
      <c r="H37" s="126"/>
      <c r="I37" s="108"/>
      <c r="J37" s="129"/>
      <c r="K37" s="53" t="s">
        <v>17</v>
      </c>
      <c r="L37" s="51" t="s">
        <v>18</v>
      </c>
      <c r="M37" s="52">
        <f>IF(L37="OPORTUNA",15,IF(L37="INOPORTUNA",0,""))</f>
        <v>15</v>
      </c>
      <c r="N37" s="106"/>
      <c r="O37" s="108"/>
      <c r="P37" s="109"/>
      <c r="Q37" s="54" t="s">
        <v>133</v>
      </c>
      <c r="R37" s="108"/>
      <c r="S37" s="108"/>
      <c r="T37" s="108"/>
      <c r="U37" s="108"/>
      <c r="V37" s="49"/>
      <c r="W37" s="108"/>
      <c r="X37" s="108"/>
      <c r="Y37" s="108"/>
      <c r="Z37" s="151"/>
      <c r="AA37" s="15"/>
      <c r="AB37" s="108"/>
      <c r="AC37" s="151"/>
      <c r="AD37" s="15"/>
      <c r="AE37" s="15"/>
      <c r="AF37" s="15"/>
      <c r="AG37" s="1"/>
      <c r="AH37" s="1"/>
      <c r="AI37" s="1"/>
      <c r="AJ37" s="1"/>
      <c r="AK37" s="1"/>
      <c r="AL37" s="1"/>
      <c r="AM37" s="1"/>
      <c r="AN37" s="1"/>
      <c r="AO37" s="1"/>
      <c r="AP37" s="1"/>
      <c r="AQ37" s="1"/>
      <c r="AR37" s="1"/>
      <c r="AS37" s="1"/>
      <c r="AT37" s="1"/>
      <c r="AU37" s="1"/>
      <c r="AV37" s="1"/>
      <c r="AW37" s="1"/>
    </row>
    <row r="38" spans="1:49" ht="100.5" customHeight="1" x14ac:dyDescent="0.3">
      <c r="A38" s="108"/>
      <c r="B38" s="108"/>
      <c r="C38" s="108"/>
      <c r="D38" s="108"/>
      <c r="E38" s="108"/>
      <c r="F38" s="133"/>
      <c r="G38" s="108"/>
      <c r="H38" s="126"/>
      <c r="I38" s="108"/>
      <c r="J38" s="129"/>
      <c r="K38" s="50" t="s">
        <v>23</v>
      </c>
      <c r="L38" s="51" t="s">
        <v>24</v>
      </c>
      <c r="M38" s="52">
        <f>IF(L38="PREVENIR",15,IF(L38="DETECTAR",10,IF(L38="NO ES UN CONTROL",0,"")))</f>
        <v>15</v>
      </c>
      <c r="N38" s="110" t="str">
        <f>IF(N35&lt;86,"DÉBIL",IF(N35&lt;96,"MODERADO",IF(N35&lt;101,"FUERTE","")))</f>
        <v>FUERTE</v>
      </c>
      <c r="O38" s="108"/>
      <c r="P38" s="112" t="str">
        <f>IF(AND(N38="FUERTE",O35="FUERTE (SIEMPRE SE EJECUTA)"),"FUERTE",IF(OR(N38="DÉBIL",O35="DÉBIL (NO SE EJECUTA)"),"DÉBIL",IF(OR(N38="MODERADO",O35="MODERADO (ALGUNAS VECES)"),"MODERADO")))</f>
        <v>FUERTE</v>
      </c>
      <c r="Q38" s="113">
        <f>IF(AND($P$17="FUERTE",$Q$14="DIRECTAMENTE"),2,IF(AND($P$17="FUERTE",$Q$14="DIRECTAMENTE"),2,IF(AND($P$17="FUERTE",$Q$14="DIRECTAMENTE"),2,IF(AND($P$17="FUERTE",$Q$14="NO DISMINUYE"),0,IF(AND($P$17="MODERADO",$Q$14="DIRECTAMENTE"),1,IF(AND($P$17="MODERADO",$Q$14="DIRECTAMENTE"),1,IF(AND($P$17="MODERADO",$Q$14="DIRECTAMENTE"),1,IF(AND($P$17="MODERADO",$Q$14="NO DISMINUYE"),0,"N/A"))))))))</f>
        <v>2</v>
      </c>
      <c r="R38" s="108"/>
      <c r="S38" s="108"/>
      <c r="T38" s="108"/>
      <c r="U38" s="138" t="s">
        <v>59</v>
      </c>
      <c r="V38" s="55"/>
      <c r="W38" s="108"/>
      <c r="X38" s="108"/>
      <c r="Y38" s="108"/>
      <c r="Z38" s="151"/>
      <c r="AA38" s="15"/>
      <c r="AB38" s="108"/>
      <c r="AC38" s="151"/>
      <c r="AD38" s="15"/>
      <c r="AE38" s="15"/>
      <c r="AF38" s="15"/>
      <c r="AG38" s="1"/>
      <c r="AH38" s="1"/>
      <c r="AI38" s="1"/>
      <c r="AJ38" s="1"/>
      <c r="AK38" s="1"/>
      <c r="AL38" s="1"/>
      <c r="AM38" s="1"/>
      <c r="AN38" s="1"/>
      <c r="AO38" s="1"/>
      <c r="AP38" s="1"/>
      <c r="AQ38" s="1"/>
      <c r="AR38" s="1"/>
      <c r="AS38" s="1"/>
      <c r="AT38" s="1"/>
      <c r="AU38" s="1"/>
      <c r="AV38" s="1"/>
      <c r="AW38" s="1"/>
    </row>
    <row r="39" spans="1:49" ht="100.5" customHeight="1" x14ac:dyDescent="0.3">
      <c r="A39" s="108"/>
      <c r="B39" s="108"/>
      <c r="C39" s="108"/>
      <c r="D39" s="108"/>
      <c r="E39" s="108"/>
      <c r="F39" s="133"/>
      <c r="G39" s="108"/>
      <c r="H39" s="126"/>
      <c r="I39" s="108"/>
      <c r="J39" s="129"/>
      <c r="K39" s="50" t="s">
        <v>31</v>
      </c>
      <c r="L39" s="51" t="s">
        <v>32</v>
      </c>
      <c r="M39" s="52">
        <f>IF(L39="CONFIABLE",15,IF(L39="NO CONFIABLE",0,""))</f>
        <v>15</v>
      </c>
      <c r="N39" s="106"/>
      <c r="O39" s="108"/>
      <c r="P39" s="108"/>
      <c r="Q39" s="108"/>
      <c r="R39" s="108"/>
      <c r="S39" s="108"/>
      <c r="T39" s="108"/>
      <c r="U39" s="109"/>
      <c r="V39" s="55"/>
      <c r="W39" s="108"/>
      <c r="X39" s="108"/>
      <c r="Y39" s="108"/>
      <c r="Z39" s="151"/>
      <c r="AA39" s="15"/>
      <c r="AB39" s="108"/>
      <c r="AC39" s="151"/>
      <c r="AD39" s="15"/>
      <c r="AE39" s="15"/>
      <c r="AF39" s="15"/>
      <c r="AG39" s="1"/>
      <c r="AH39" s="1"/>
      <c r="AI39" s="1"/>
      <c r="AJ39" s="1"/>
      <c r="AK39" s="1"/>
      <c r="AL39" s="1"/>
      <c r="AM39" s="1"/>
      <c r="AN39" s="1"/>
      <c r="AO39" s="1"/>
      <c r="AP39" s="1"/>
      <c r="AQ39" s="1"/>
      <c r="AR39" s="1"/>
      <c r="AS39" s="1"/>
      <c r="AT39" s="1"/>
      <c r="AU39" s="1"/>
      <c r="AV39" s="1"/>
      <c r="AW39" s="1"/>
    </row>
    <row r="40" spans="1:49" ht="100.5" customHeight="1" x14ac:dyDescent="0.3">
      <c r="A40" s="108"/>
      <c r="B40" s="108"/>
      <c r="C40" s="108"/>
      <c r="D40" s="108"/>
      <c r="E40" s="108"/>
      <c r="F40" s="133"/>
      <c r="G40" s="108"/>
      <c r="H40" s="126"/>
      <c r="I40" s="108"/>
      <c r="J40" s="129"/>
      <c r="K40" s="50" t="s">
        <v>38</v>
      </c>
      <c r="L40" s="51" t="s">
        <v>39</v>
      </c>
      <c r="M40" s="52">
        <f>IF(L40="SE INVESTIGAN Y RESUELVEN OPORTUNAMENTE",15,IF(L40="NO SE INVESTIGAN,  NI  RESUELVEN OPORTUNAMENTE",0,""))</f>
        <v>15</v>
      </c>
      <c r="N40" s="106"/>
      <c r="O40" s="108"/>
      <c r="P40" s="108"/>
      <c r="Q40" s="108"/>
      <c r="R40" s="108"/>
      <c r="S40" s="108"/>
      <c r="T40" s="108"/>
      <c r="U40" s="139" t="s">
        <v>64</v>
      </c>
      <c r="V40" s="49"/>
      <c r="W40" s="108"/>
      <c r="X40" s="108"/>
      <c r="Y40" s="108"/>
      <c r="Z40" s="151"/>
      <c r="AA40" s="15"/>
      <c r="AB40" s="108"/>
      <c r="AC40" s="151"/>
      <c r="AD40" s="15"/>
      <c r="AE40" s="15"/>
      <c r="AF40" s="15"/>
      <c r="AG40" s="1"/>
      <c r="AH40" s="1"/>
      <c r="AI40" s="1"/>
      <c r="AJ40" s="1"/>
      <c r="AK40" s="1"/>
      <c r="AL40" s="1"/>
      <c r="AM40" s="1"/>
      <c r="AN40" s="1"/>
      <c r="AO40" s="1"/>
      <c r="AP40" s="1"/>
      <c r="AQ40" s="1"/>
      <c r="AR40" s="1"/>
      <c r="AS40" s="1"/>
      <c r="AT40" s="1"/>
      <c r="AU40" s="1"/>
      <c r="AV40" s="1"/>
      <c r="AW40" s="1"/>
    </row>
    <row r="41" spans="1:49" ht="149.25" customHeight="1" x14ac:dyDescent="0.3">
      <c r="A41" s="108"/>
      <c r="B41" s="108"/>
      <c r="C41" s="109"/>
      <c r="D41" s="108"/>
      <c r="E41" s="108"/>
      <c r="F41" s="134"/>
      <c r="G41" s="109"/>
      <c r="H41" s="127"/>
      <c r="I41" s="109"/>
      <c r="J41" s="130"/>
      <c r="K41" s="56" t="s">
        <v>42</v>
      </c>
      <c r="L41" s="57" t="s">
        <v>43</v>
      </c>
      <c r="M41" s="58">
        <f>IF(L41="COMPLETA",10,IF(L41="INCOMPLETA",5,IF(L41="NO EXISTE",0,"")))</f>
        <v>10</v>
      </c>
      <c r="N41" s="111"/>
      <c r="O41" s="109"/>
      <c r="P41" s="109"/>
      <c r="Q41" s="109"/>
      <c r="R41" s="109"/>
      <c r="S41" s="109"/>
      <c r="T41" s="109"/>
      <c r="U41" s="109"/>
      <c r="V41" s="49"/>
      <c r="W41" s="108"/>
      <c r="X41" s="108"/>
      <c r="Y41" s="108"/>
      <c r="Z41" s="151"/>
      <c r="AA41" s="15"/>
      <c r="AB41" s="108"/>
      <c r="AC41" s="151"/>
      <c r="AD41" s="15"/>
      <c r="AE41" s="15"/>
      <c r="AF41" s="15"/>
      <c r="AG41" s="1"/>
      <c r="AH41" s="1"/>
      <c r="AI41" s="1"/>
      <c r="AJ41" s="1"/>
      <c r="AK41" s="1"/>
      <c r="AL41" s="1"/>
      <c r="AM41" s="1"/>
      <c r="AN41" s="1"/>
      <c r="AO41" s="1"/>
      <c r="AP41" s="1"/>
      <c r="AQ41" s="1"/>
      <c r="AR41" s="1"/>
      <c r="AS41" s="1"/>
      <c r="AT41" s="1"/>
      <c r="AU41" s="1"/>
      <c r="AV41" s="1"/>
      <c r="AW41" s="1"/>
    </row>
    <row r="42" spans="1:49" ht="120" customHeight="1" x14ac:dyDescent="0.3">
      <c r="A42" s="123">
        <v>4</v>
      </c>
      <c r="B42" s="131" t="s">
        <v>152</v>
      </c>
      <c r="C42" s="122" t="s">
        <v>147</v>
      </c>
      <c r="D42" s="122" t="s">
        <v>148</v>
      </c>
      <c r="E42" s="122" t="s">
        <v>149</v>
      </c>
      <c r="F42" s="99" t="s">
        <v>14</v>
      </c>
      <c r="G42" s="91" t="s">
        <v>21</v>
      </c>
      <c r="H42" s="135" t="str">
        <f>+CONCATENATE(F42," - ",G42)</f>
        <v>BAJA - MODERADO</v>
      </c>
      <c r="I42" s="136" t="str">
        <f>+VLOOKUP(H42,Datos!D3:E27,2,FALSE)</f>
        <v>MODERADO</v>
      </c>
      <c r="J42" s="122" t="s">
        <v>153</v>
      </c>
      <c r="K42" s="46" t="s">
        <v>4</v>
      </c>
      <c r="L42" s="47" t="s">
        <v>5</v>
      </c>
      <c r="M42" s="48">
        <f>IF(L42="ASIGNADO",15,IF(L42="NO ASIGNADO",0,""))</f>
        <v>15</v>
      </c>
      <c r="N42" s="105">
        <f>SUM(M42:M48)</f>
        <v>100</v>
      </c>
      <c r="O42" s="107" t="s">
        <v>127</v>
      </c>
      <c r="P42" s="114">
        <f>IF(P45="DÉBIL",0,IF(P45="MODERADO",50,IF(P45="FUERTE",100,"")))</f>
        <v>100</v>
      </c>
      <c r="Q42" s="115" t="s">
        <v>128</v>
      </c>
      <c r="R42" s="115" t="str">
        <f>IF(AND(F42="MUY BAJA",Q45=2),"MUY BAJA",IF(AND(F42="BAJA",Q45=2),"MUY BAJA",IF(AND(F42="MEDIA",Q45=2),"MUY BAJA",IF(AND(F42="ALTA",Q45=2),"BAJA",IF(AND(F42="MUY ALTA",Q45=2),"MEDIA",IF(AND(F42="MUY BAJA",Q45=1),"MUY BAJA",IF(AND(F42="BAJA",Q45=1),"MUY BAJA",IF(AND(F42="MEDIA",Q45=1),"BAJA",IF(AND(F42="ALTA",Q45=1),"MEDIA",IF(AND(F42="MUY ALTA",Q45=1),"ALTA",F42))))))))))</f>
        <v>MUY BAJA</v>
      </c>
      <c r="S42" s="116" t="str">
        <f>+CONCATENATE(R42," - ",G42)</f>
        <v>MUY BAJA - MODERADO</v>
      </c>
      <c r="T42" s="117" t="str">
        <f>+VLOOKUP(S42,Datos!$D$3:$E$17,2,FALSE)</f>
        <v>MODERADO</v>
      </c>
      <c r="U42" s="140" t="s">
        <v>129</v>
      </c>
      <c r="V42" s="49"/>
      <c r="W42" s="141">
        <v>46156</v>
      </c>
      <c r="X42" s="142" t="s">
        <v>154</v>
      </c>
      <c r="Y42" s="142" t="s">
        <v>155</v>
      </c>
      <c r="Z42" s="150"/>
      <c r="AA42" s="15"/>
      <c r="AB42" s="142" t="s">
        <v>139</v>
      </c>
      <c r="AC42" s="150"/>
      <c r="AD42" s="15"/>
      <c r="AE42" s="15"/>
      <c r="AF42" s="15"/>
      <c r="AG42" s="1"/>
      <c r="AH42" s="1"/>
      <c r="AI42" s="1"/>
      <c r="AJ42" s="1"/>
      <c r="AK42" s="1"/>
      <c r="AL42" s="1"/>
      <c r="AM42" s="1"/>
      <c r="AN42" s="1"/>
      <c r="AO42" s="1"/>
      <c r="AP42" s="1"/>
      <c r="AQ42" s="1"/>
      <c r="AR42" s="1"/>
      <c r="AS42" s="1"/>
      <c r="AT42" s="1"/>
      <c r="AU42" s="1"/>
      <c r="AV42" s="1"/>
      <c r="AW42" s="1"/>
    </row>
    <row r="43" spans="1:49" ht="120" customHeight="1" x14ac:dyDescent="0.3">
      <c r="A43" s="108"/>
      <c r="B43" s="108"/>
      <c r="C43" s="108"/>
      <c r="D43" s="108"/>
      <c r="E43" s="108"/>
      <c r="F43" s="100"/>
      <c r="G43" s="108"/>
      <c r="H43" s="126"/>
      <c r="I43" s="108"/>
      <c r="J43" s="108"/>
      <c r="K43" s="50" t="s">
        <v>11</v>
      </c>
      <c r="L43" s="51" t="s">
        <v>12</v>
      </c>
      <c r="M43" s="52">
        <f>IF(L43="ADECUADO",15,IF(L43="INADECUADO",0,""))</f>
        <v>15</v>
      </c>
      <c r="N43" s="106"/>
      <c r="O43" s="108"/>
      <c r="P43" s="108"/>
      <c r="Q43" s="109"/>
      <c r="R43" s="108"/>
      <c r="S43" s="108"/>
      <c r="T43" s="108"/>
      <c r="U43" s="108"/>
      <c r="V43" s="49"/>
      <c r="W43" s="108"/>
      <c r="X43" s="108"/>
      <c r="Y43" s="108"/>
      <c r="Z43" s="151"/>
      <c r="AA43" s="15"/>
      <c r="AB43" s="108"/>
      <c r="AC43" s="151"/>
      <c r="AD43" s="15"/>
      <c r="AE43" s="15"/>
      <c r="AF43" s="15"/>
      <c r="AG43" s="1"/>
      <c r="AH43" s="1"/>
      <c r="AI43" s="1"/>
      <c r="AJ43" s="1"/>
      <c r="AK43" s="1"/>
      <c r="AL43" s="1"/>
      <c r="AM43" s="1"/>
      <c r="AN43" s="1"/>
      <c r="AO43" s="1"/>
      <c r="AP43" s="1"/>
      <c r="AQ43" s="1"/>
      <c r="AR43" s="1"/>
      <c r="AS43" s="1"/>
      <c r="AT43" s="1"/>
      <c r="AU43" s="1"/>
      <c r="AV43" s="1"/>
      <c r="AW43" s="1"/>
    </row>
    <row r="44" spans="1:49" ht="120" customHeight="1" x14ac:dyDescent="0.3">
      <c r="A44" s="108"/>
      <c r="B44" s="108"/>
      <c r="C44" s="108"/>
      <c r="D44" s="108"/>
      <c r="E44" s="108"/>
      <c r="F44" s="100"/>
      <c r="G44" s="108"/>
      <c r="H44" s="126"/>
      <c r="I44" s="108"/>
      <c r="J44" s="108"/>
      <c r="K44" s="53" t="s">
        <v>17</v>
      </c>
      <c r="L44" s="51" t="s">
        <v>18</v>
      </c>
      <c r="M44" s="52">
        <f>IF(L44="OPORTUNA",15,IF(L44="INOPORTUNA",0,""))</f>
        <v>15</v>
      </c>
      <c r="N44" s="106"/>
      <c r="O44" s="108"/>
      <c r="P44" s="109"/>
      <c r="Q44" s="54" t="s">
        <v>133</v>
      </c>
      <c r="R44" s="108"/>
      <c r="S44" s="108"/>
      <c r="T44" s="108"/>
      <c r="U44" s="108"/>
      <c r="V44" s="49"/>
      <c r="W44" s="108"/>
      <c r="X44" s="108"/>
      <c r="Y44" s="108"/>
      <c r="Z44" s="151"/>
      <c r="AA44" s="15"/>
      <c r="AB44" s="108"/>
      <c r="AC44" s="151"/>
      <c r="AD44" s="15"/>
      <c r="AE44" s="15"/>
      <c r="AF44" s="15"/>
      <c r="AG44" s="1"/>
      <c r="AH44" s="1"/>
      <c r="AI44" s="1"/>
      <c r="AJ44" s="1"/>
      <c r="AK44" s="1"/>
      <c r="AL44" s="1"/>
      <c r="AM44" s="1"/>
      <c r="AN44" s="1"/>
      <c r="AO44" s="1"/>
      <c r="AP44" s="1"/>
      <c r="AQ44" s="1"/>
      <c r="AR44" s="1"/>
      <c r="AS44" s="1"/>
      <c r="AT44" s="1"/>
      <c r="AU44" s="1"/>
      <c r="AV44" s="1"/>
      <c r="AW44" s="1"/>
    </row>
    <row r="45" spans="1:49" ht="100.5" customHeight="1" x14ac:dyDescent="0.3">
      <c r="A45" s="108"/>
      <c r="B45" s="108"/>
      <c r="C45" s="108"/>
      <c r="D45" s="108"/>
      <c r="E45" s="108"/>
      <c r="F45" s="100"/>
      <c r="G45" s="108"/>
      <c r="H45" s="126"/>
      <c r="I45" s="108"/>
      <c r="J45" s="108"/>
      <c r="K45" s="50" t="s">
        <v>23</v>
      </c>
      <c r="L45" s="51" t="s">
        <v>24</v>
      </c>
      <c r="M45" s="52">
        <f>IF(L45="PREVENIR",15,IF(L45="DETECTAR",10,IF(L45="NO ES UN CONTROL",0,"")))</f>
        <v>15</v>
      </c>
      <c r="N45" s="110" t="str">
        <f>IF(N42&lt;86,"DÉBIL",IF(N42&lt;96,"MODERADO",IF(N42&lt;101,"FUERTE","")))</f>
        <v>FUERTE</v>
      </c>
      <c r="O45" s="108"/>
      <c r="P45" s="112" t="str">
        <f>IF(AND(N45="FUERTE",O42="FUERTE (SIEMPRE SE EJECUTA)"),"FUERTE",IF(OR(N45="DÉBIL",O42="DÉBIL (NO SE EJECUTA)"),"DÉBIL",IF(OR(N45="MODERADO",O42="MODERADO (ALGUNAS VECES)"),"MODERADO")))</f>
        <v>FUERTE</v>
      </c>
      <c r="Q45" s="113">
        <f>IF(AND($P$17="FUERTE",$Q$14="DIRECTAMENTE"),2,IF(AND($P$17="FUERTE",$Q$14="DIRECTAMENTE"),2,IF(AND($P$17="FUERTE",$Q$14="DIRECTAMENTE"),2,IF(AND($P$17="FUERTE",$Q$14="NO DISMINUYE"),0,IF(AND($P$17="MODERADO",$Q$14="DIRECTAMENTE"),1,IF(AND($P$17="MODERADO",$Q$14="DIRECTAMENTE"),1,IF(AND($P$17="MODERADO",$Q$14="DIRECTAMENTE"),1,IF(AND($P$17="MODERADO",$Q$14="NO DISMINUYE"),0,"N/A"))))))))</f>
        <v>2</v>
      </c>
      <c r="R45" s="108"/>
      <c r="S45" s="108"/>
      <c r="T45" s="108"/>
      <c r="U45" s="138" t="s">
        <v>59</v>
      </c>
      <c r="V45" s="55"/>
      <c r="W45" s="108"/>
      <c r="X45" s="108"/>
      <c r="Y45" s="108"/>
      <c r="Z45" s="151"/>
      <c r="AA45" s="15"/>
      <c r="AB45" s="108"/>
      <c r="AC45" s="151"/>
      <c r="AD45" s="15"/>
      <c r="AE45" s="15"/>
      <c r="AF45" s="15"/>
      <c r="AG45" s="1"/>
      <c r="AH45" s="1"/>
      <c r="AI45" s="1"/>
      <c r="AJ45" s="1"/>
      <c r="AK45" s="1"/>
      <c r="AL45" s="1"/>
      <c r="AM45" s="1"/>
      <c r="AN45" s="1"/>
      <c r="AO45" s="1"/>
      <c r="AP45" s="1"/>
      <c r="AQ45" s="1"/>
      <c r="AR45" s="1"/>
      <c r="AS45" s="1"/>
      <c r="AT45" s="1"/>
      <c r="AU45" s="1"/>
      <c r="AV45" s="1"/>
      <c r="AW45" s="1"/>
    </row>
    <row r="46" spans="1:49" ht="100.5" customHeight="1" x14ac:dyDescent="0.3">
      <c r="A46" s="108"/>
      <c r="B46" s="108"/>
      <c r="C46" s="108"/>
      <c r="D46" s="108"/>
      <c r="E46" s="108"/>
      <c r="F46" s="100"/>
      <c r="G46" s="108"/>
      <c r="H46" s="126"/>
      <c r="I46" s="108"/>
      <c r="J46" s="108"/>
      <c r="K46" s="50" t="s">
        <v>31</v>
      </c>
      <c r="L46" s="51" t="s">
        <v>32</v>
      </c>
      <c r="M46" s="52">
        <f>IF(L46="CONFIABLE",15,IF(L46="NO CONFIABLE",0,""))</f>
        <v>15</v>
      </c>
      <c r="N46" s="106"/>
      <c r="O46" s="108"/>
      <c r="P46" s="108"/>
      <c r="Q46" s="108"/>
      <c r="R46" s="108"/>
      <c r="S46" s="108"/>
      <c r="T46" s="108"/>
      <c r="U46" s="109"/>
      <c r="V46" s="55"/>
      <c r="W46" s="108"/>
      <c r="X46" s="108"/>
      <c r="Y46" s="108"/>
      <c r="Z46" s="151"/>
      <c r="AA46" s="15"/>
      <c r="AB46" s="108"/>
      <c r="AC46" s="151"/>
      <c r="AD46" s="15"/>
      <c r="AE46" s="15"/>
      <c r="AF46" s="15"/>
      <c r="AG46" s="1"/>
      <c r="AH46" s="1"/>
      <c r="AI46" s="1"/>
      <c r="AJ46" s="1"/>
      <c r="AK46" s="1"/>
      <c r="AL46" s="1"/>
      <c r="AM46" s="1"/>
      <c r="AN46" s="1"/>
      <c r="AO46" s="1"/>
      <c r="AP46" s="1"/>
      <c r="AQ46" s="1"/>
      <c r="AR46" s="1"/>
      <c r="AS46" s="1"/>
      <c r="AT46" s="1"/>
      <c r="AU46" s="1"/>
      <c r="AV46" s="1"/>
      <c r="AW46" s="1"/>
    </row>
    <row r="47" spans="1:49" ht="100.5" customHeight="1" x14ac:dyDescent="0.3">
      <c r="A47" s="108"/>
      <c r="B47" s="108"/>
      <c r="C47" s="108"/>
      <c r="D47" s="108"/>
      <c r="E47" s="108"/>
      <c r="F47" s="100"/>
      <c r="G47" s="108"/>
      <c r="H47" s="126"/>
      <c r="I47" s="108"/>
      <c r="J47" s="108"/>
      <c r="K47" s="50" t="s">
        <v>38</v>
      </c>
      <c r="L47" s="51" t="s">
        <v>39</v>
      </c>
      <c r="M47" s="52">
        <f>IF(L47="SE INVESTIGAN Y RESUELVEN OPORTUNAMENTE",15,IF(L47="NO SE INVESTIGAN,  NI  RESUELVEN OPORTUNAMENTE",0,""))</f>
        <v>15</v>
      </c>
      <c r="N47" s="106"/>
      <c r="O47" s="108"/>
      <c r="P47" s="108"/>
      <c r="Q47" s="108"/>
      <c r="R47" s="108"/>
      <c r="S47" s="108"/>
      <c r="T47" s="108"/>
      <c r="U47" s="139" t="s">
        <v>64</v>
      </c>
      <c r="V47" s="49"/>
      <c r="W47" s="108"/>
      <c r="X47" s="108"/>
      <c r="Y47" s="108"/>
      <c r="Z47" s="151"/>
      <c r="AA47" s="15"/>
      <c r="AB47" s="108"/>
      <c r="AC47" s="151"/>
      <c r="AD47" s="15"/>
      <c r="AE47" s="15"/>
      <c r="AF47" s="15"/>
      <c r="AG47" s="1"/>
      <c r="AH47" s="1"/>
      <c r="AI47" s="1"/>
      <c r="AJ47" s="1"/>
      <c r="AK47" s="1"/>
      <c r="AL47" s="1"/>
      <c r="AM47" s="1"/>
      <c r="AN47" s="1"/>
      <c r="AO47" s="1"/>
      <c r="AP47" s="1"/>
      <c r="AQ47" s="1"/>
      <c r="AR47" s="1"/>
      <c r="AS47" s="1"/>
      <c r="AT47" s="1"/>
      <c r="AU47" s="1"/>
      <c r="AV47" s="1"/>
      <c r="AW47" s="1"/>
    </row>
    <row r="48" spans="1:49" ht="149.25" customHeight="1" x14ac:dyDescent="0.3">
      <c r="A48" s="109"/>
      <c r="B48" s="109"/>
      <c r="C48" s="109"/>
      <c r="D48" s="109"/>
      <c r="E48" s="109"/>
      <c r="F48" s="137"/>
      <c r="G48" s="109"/>
      <c r="H48" s="127"/>
      <c r="I48" s="109"/>
      <c r="J48" s="109"/>
      <c r="K48" s="56" t="s">
        <v>42</v>
      </c>
      <c r="L48" s="57" t="s">
        <v>43</v>
      </c>
      <c r="M48" s="58">
        <f>IF(L48="COMPLETA",10,IF(L48="INCOMPLETA",5,IF(L48="NO EXISTE",0,"")))</f>
        <v>10</v>
      </c>
      <c r="N48" s="111"/>
      <c r="O48" s="109"/>
      <c r="P48" s="109"/>
      <c r="Q48" s="109"/>
      <c r="R48" s="109"/>
      <c r="S48" s="109"/>
      <c r="T48" s="109"/>
      <c r="U48" s="109"/>
      <c r="V48" s="49"/>
      <c r="W48" s="108"/>
      <c r="X48" s="108"/>
      <c r="Y48" s="108"/>
      <c r="Z48" s="151"/>
      <c r="AA48" s="15"/>
      <c r="AB48" s="108"/>
      <c r="AC48" s="151"/>
      <c r="AD48" s="15"/>
      <c r="AE48" s="15"/>
      <c r="AF48" s="15"/>
      <c r="AG48" s="1"/>
      <c r="AH48" s="1"/>
      <c r="AI48" s="1"/>
      <c r="AJ48" s="1"/>
      <c r="AK48" s="1"/>
      <c r="AL48" s="1"/>
      <c r="AM48" s="1"/>
      <c r="AN48" s="1"/>
      <c r="AO48" s="1"/>
      <c r="AP48" s="1"/>
      <c r="AQ48" s="1"/>
      <c r="AR48" s="1"/>
      <c r="AS48" s="1"/>
      <c r="AT48" s="1"/>
      <c r="AU48" s="1"/>
      <c r="AV48" s="1"/>
      <c r="AW48" s="1"/>
    </row>
    <row r="49" spans="1:49"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row>
    <row r="57" spans="1:49"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row>
    <row r="58" spans="1:49"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row>
    <row r="59" spans="1:49"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row>
    <row r="60" spans="1:49"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row>
    <row r="61" spans="1:49"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row>
    <row r="62" spans="1:49"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row>
    <row r="64" spans="1:49"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row>
    <row r="65" spans="1:49"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row>
    <row r="66" spans="1:49"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row>
    <row r="67" spans="1:49"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row>
    <row r="68" spans="1:49"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row>
    <row r="69" spans="1:49"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row>
    <row r="70" spans="1:49"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row>
    <row r="71" spans="1:49"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row>
    <row r="72" spans="1:49"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49"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49"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49"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49"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row>
    <row r="77" spans="1:49"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row>
    <row r="78" spans="1:49"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row>
    <row r="79" spans="1:49"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row>
    <row r="80" spans="1:49"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row>
    <row r="81" spans="1:49"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row>
    <row r="82" spans="1:49"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row>
    <row r="83" spans="1:49"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row>
    <row r="84" spans="1:49"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row>
    <row r="85" spans="1:49"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row>
    <row r="86" spans="1:49"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row>
    <row r="87" spans="1:49"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row>
    <row r="88" spans="1:49"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row>
    <row r="89" spans="1:49"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row>
    <row r="90" spans="1:49"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row>
    <row r="91" spans="1:49"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row>
    <row r="92" spans="1:49"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row>
    <row r="93" spans="1:49"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row>
    <row r="94" spans="1:49"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row>
    <row r="95" spans="1:49"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row>
    <row r="96" spans="1:49"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row>
    <row r="97" spans="1:49"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row>
    <row r="98" spans="1:49"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row>
    <row r="99" spans="1:49"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row>
    <row r="100" spans="1:49"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row>
    <row r="101" spans="1:49"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row>
    <row r="102" spans="1:49"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row>
    <row r="103" spans="1:49"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row>
    <row r="104" spans="1:49"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row>
    <row r="105" spans="1:49"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row>
    <row r="106" spans="1:49"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row>
    <row r="107" spans="1:49"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row>
    <row r="108" spans="1:49"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row>
    <row r="109" spans="1:49"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row>
    <row r="110" spans="1:49"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row>
    <row r="111" spans="1:49"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row>
    <row r="112" spans="1:49"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row>
    <row r="113" spans="1:49"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row>
    <row r="114" spans="1:49"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row>
    <row r="115" spans="1:49"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row>
    <row r="116" spans="1:49"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row>
    <row r="117" spans="1:49"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row>
    <row r="118" spans="1:49"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row>
    <row r="119" spans="1:49"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row>
    <row r="120" spans="1:49"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row>
    <row r="121" spans="1:49"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row>
    <row r="122" spans="1:49"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row>
    <row r="123" spans="1:49"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row>
    <row r="124" spans="1:49"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row>
    <row r="125" spans="1:49"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row>
    <row r="126" spans="1:49"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row>
    <row r="127" spans="1:49"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row>
    <row r="128" spans="1:49"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row>
    <row r="129" spans="1:49"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row>
    <row r="130" spans="1:49"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row>
    <row r="131" spans="1:49"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row>
    <row r="132" spans="1:49"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row>
    <row r="133" spans="1:49"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row>
    <row r="134" spans="1:49"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row>
    <row r="135" spans="1:49"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row>
    <row r="136" spans="1:49"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row>
    <row r="137" spans="1:49"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row>
    <row r="138" spans="1:49"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row>
    <row r="139" spans="1:49"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row>
    <row r="140" spans="1:49"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row>
    <row r="141" spans="1:49"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row>
    <row r="142" spans="1:49"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row>
    <row r="143" spans="1:49"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row>
    <row r="144" spans="1:49"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row>
    <row r="145" spans="1:49"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row>
    <row r="146" spans="1:49"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row>
    <row r="147" spans="1:49"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row>
    <row r="148" spans="1:49"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row>
    <row r="149" spans="1:49"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row>
    <row r="150" spans="1:49"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row>
    <row r="151" spans="1:49"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row>
    <row r="152" spans="1:49"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row>
    <row r="153" spans="1:49"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row>
    <row r="154" spans="1:49"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row>
    <row r="155" spans="1:49"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row>
    <row r="156" spans="1:49"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row>
    <row r="157" spans="1:49"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row>
    <row r="158" spans="1:49"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row>
    <row r="159" spans="1:49"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row>
    <row r="160" spans="1:49"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row>
    <row r="161" spans="1:49"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row>
    <row r="162" spans="1:49"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row>
    <row r="163" spans="1:49"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row>
    <row r="164" spans="1:49"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row>
    <row r="165" spans="1:49"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row>
    <row r="166" spans="1:49"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row>
    <row r="167" spans="1:49"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row>
    <row r="168" spans="1:49"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row>
    <row r="169" spans="1:49"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row>
    <row r="170" spans="1:49"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row>
    <row r="171" spans="1:49"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row>
    <row r="172" spans="1:49"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row>
    <row r="173" spans="1:49"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row>
    <row r="174" spans="1:49"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row>
    <row r="175" spans="1:49"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row>
    <row r="176" spans="1:49"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row>
    <row r="177" spans="1:49"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row>
    <row r="178" spans="1:49"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row>
    <row r="179" spans="1:49"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row>
    <row r="180" spans="1:49"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row>
    <row r="181" spans="1:49"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row>
    <row r="182" spans="1:49"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row>
    <row r="183" spans="1:49"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row>
    <row r="184" spans="1:49"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row>
    <row r="185" spans="1:49"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row>
    <row r="186" spans="1:49"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row>
    <row r="187" spans="1:49"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row>
    <row r="188" spans="1:49"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row>
    <row r="189" spans="1:49"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row>
    <row r="190" spans="1:49"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row>
    <row r="191" spans="1:49"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row>
    <row r="192" spans="1:49"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row>
    <row r="193" spans="1:49"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row>
    <row r="194" spans="1:49"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row>
    <row r="195" spans="1:49"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row>
    <row r="196" spans="1:49"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row>
    <row r="197" spans="1:49"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row>
    <row r="198" spans="1:49"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row>
    <row r="199" spans="1:49"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row>
    <row r="200" spans="1:49"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row>
    <row r="201" spans="1:49"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row>
    <row r="202" spans="1:49"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row>
    <row r="203" spans="1:49"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row>
    <row r="204" spans="1:49"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row>
    <row r="205" spans="1:49"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row>
    <row r="206" spans="1:49"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row>
    <row r="207" spans="1:49"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row>
    <row r="208" spans="1:49"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row>
    <row r="209" spans="1:49"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row>
    <row r="210" spans="1:49"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row>
    <row r="211" spans="1:49"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row>
    <row r="212" spans="1:49"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row>
    <row r="213" spans="1:49"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row>
    <row r="214" spans="1:49"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row>
    <row r="215" spans="1:49"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row>
    <row r="216" spans="1:49"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row>
    <row r="217" spans="1:49"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row>
    <row r="218" spans="1:49"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row>
    <row r="219" spans="1:49"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row>
    <row r="220" spans="1:49"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row>
    <row r="221" spans="1:49"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row>
    <row r="222" spans="1:49"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row>
    <row r="223" spans="1:49"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row>
    <row r="224" spans="1:49"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row>
    <row r="225" spans="1:49"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row>
    <row r="226" spans="1:49"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row>
    <row r="227" spans="1:49"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row>
    <row r="228" spans="1:49"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row>
    <row r="229" spans="1:49"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row>
    <row r="230" spans="1:49"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row>
    <row r="231" spans="1:49"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row>
    <row r="232" spans="1:49"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row>
    <row r="233" spans="1:49"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row>
    <row r="234" spans="1:49"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row>
    <row r="235" spans="1:49"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row>
    <row r="236" spans="1:49"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row>
    <row r="237" spans="1:49"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row>
    <row r="238" spans="1:49"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row>
    <row r="239" spans="1:49"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row>
    <row r="240" spans="1:49"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row>
    <row r="241" spans="1:49"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row>
    <row r="242" spans="1:49"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row>
    <row r="243" spans="1:49"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row>
    <row r="244" spans="1:49"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row>
    <row r="245" spans="1:49"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row>
    <row r="246" spans="1:49"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row>
    <row r="247" spans="1:49"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row>
    <row r="248" spans="1:49"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row>
    <row r="249" spans="1:49"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row>
    <row r="250" spans="1:49"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row>
    <row r="251" spans="1:49"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row>
    <row r="252" spans="1:49"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row>
    <row r="253" spans="1:49"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row>
    <row r="254" spans="1:49"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row>
    <row r="255" spans="1:49"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row>
    <row r="256" spans="1:49"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row>
    <row r="257" spans="1:49"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row>
    <row r="258" spans="1:49"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row>
    <row r="259" spans="1:49"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row>
    <row r="260" spans="1:49"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row>
    <row r="261" spans="1:49"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row>
    <row r="262" spans="1:49"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row>
    <row r="263" spans="1:49"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row>
    <row r="264" spans="1:49"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row>
    <row r="265" spans="1:49"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row>
    <row r="266" spans="1:49"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row>
    <row r="267" spans="1:49"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row>
    <row r="268" spans="1:49"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row>
    <row r="269" spans="1:49"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row>
    <row r="270" spans="1:49"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row>
    <row r="271" spans="1:49"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row>
    <row r="272" spans="1:49"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row>
    <row r="273" spans="1:49"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row>
    <row r="274" spans="1:49"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row>
    <row r="275" spans="1:49"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row>
    <row r="276" spans="1:49"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row>
    <row r="277" spans="1:49"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row>
    <row r="278" spans="1:49"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row>
    <row r="279" spans="1:49"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row>
    <row r="280" spans="1:49"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row>
    <row r="281" spans="1:49"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row>
    <row r="282" spans="1:49"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row>
    <row r="283" spans="1:49"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row>
    <row r="284" spans="1:49"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row>
    <row r="285" spans="1:49"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row>
    <row r="286" spans="1:49"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row>
    <row r="287" spans="1:49"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row>
    <row r="288" spans="1:49"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row>
    <row r="289" spans="1:49"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row>
    <row r="290" spans="1:49"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row>
    <row r="291" spans="1:49"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row>
    <row r="292" spans="1:49"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row>
    <row r="293" spans="1:49"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row>
    <row r="294" spans="1:49"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row>
    <row r="295" spans="1:49"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row>
    <row r="296" spans="1:49"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row>
    <row r="297" spans="1:49"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row>
    <row r="298" spans="1:49"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row>
    <row r="299" spans="1:49"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row>
    <row r="300" spans="1:49"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row>
    <row r="301" spans="1:49"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row>
    <row r="302" spans="1:49"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row>
    <row r="303" spans="1:49"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row>
    <row r="304" spans="1:49"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row>
    <row r="305" spans="1:49"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row>
    <row r="306" spans="1:49"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row>
    <row r="307" spans="1:49"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row>
    <row r="308" spans="1:49"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row>
    <row r="309" spans="1:49"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row>
    <row r="310" spans="1:49"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row>
    <row r="311" spans="1:49"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row>
    <row r="312" spans="1:49"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row>
    <row r="313" spans="1:49"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row>
    <row r="314" spans="1:49"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row>
    <row r="315" spans="1:49"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row>
    <row r="316" spans="1:49"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row>
    <row r="317" spans="1:49"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row>
    <row r="318" spans="1:49"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row>
    <row r="319" spans="1:49"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row>
    <row r="320" spans="1:49"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row>
    <row r="321" spans="1:49"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row>
    <row r="322" spans="1:49"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row>
    <row r="323" spans="1:49"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row>
    <row r="324" spans="1:49"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row>
    <row r="325" spans="1:49"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row>
    <row r="326" spans="1:49"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row>
    <row r="327" spans="1:49"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row>
    <row r="328" spans="1:49"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row>
    <row r="329" spans="1:49"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row>
    <row r="330" spans="1:49"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row>
    <row r="331" spans="1:49"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row>
    <row r="332" spans="1:49"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row>
    <row r="333" spans="1:49"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row>
    <row r="334" spans="1:49"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row>
    <row r="335" spans="1:49"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row>
    <row r="336" spans="1:49"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row>
    <row r="337" spans="1:49"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row>
    <row r="338" spans="1:49"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row>
    <row r="339" spans="1:49"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row>
    <row r="340" spans="1:49"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row>
    <row r="341" spans="1:49"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row>
    <row r="342" spans="1:49"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row>
    <row r="343" spans="1:49"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row>
    <row r="344" spans="1:49"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row>
    <row r="345" spans="1:49"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row>
    <row r="346" spans="1:49"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row>
    <row r="347" spans="1:49"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row>
    <row r="348" spans="1:49"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row>
    <row r="349" spans="1:49"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row>
    <row r="350" spans="1:49"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row>
    <row r="351" spans="1:49"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row>
    <row r="352" spans="1:49"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row>
    <row r="353" spans="1:49"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row>
    <row r="354" spans="1:49"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row>
    <row r="355" spans="1:49"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row>
    <row r="356" spans="1:49"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row>
    <row r="357" spans="1:49"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row>
    <row r="358" spans="1:49"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row>
    <row r="359" spans="1:49"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row>
    <row r="360" spans="1:49"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row>
    <row r="361" spans="1:49"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row>
    <row r="362" spans="1:49"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row>
    <row r="363" spans="1:49"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row>
    <row r="364" spans="1:49"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row>
    <row r="365" spans="1:49"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row>
    <row r="366" spans="1:49"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row>
    <row r="367" spans="1:49"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row>
    <row r="368" spans="1:49"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row>
    <row r="369" spans="1:49"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row>
    <row r="370" spans="1:49"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row>
    <row r="371" spans="1:49"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row>
    <row r="372" spans="1:49"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row>
    <row r="373" spans="1:49"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row>
    <row r="374" spans="1:49"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row>
    <row r="375" spans="1:49"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row>
    <row r="376" spans="1:49"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row>
    <row r="377" spans="1:49"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row>
    <row r="378" spans="1:49"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row>
    <row r="379" spans="1:49"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row>
    <row r="380" spans="1:49"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row>
    <row r="381" spans="1:49"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row>
    <row r="382" spans="1:49"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row>
    <row r="383" spans="1:49"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row>
    <row r="384" spans="1:49"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row>
    <row r="385" spans="1:49"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row>
    <row r="386" spans="1:49"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row>
    <row r="387" spans="1:49"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row>
    <row r="388" spans="1:49"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row>
    <row r="389" spans="1:49"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row>
    <row r="390" spans="1:49"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row>
    <row r="391" spans="1:49"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row>
    <row r="392" spans="1:49"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row>
    <row r="393" spans="1:49"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row>
    <row r="394" spans="1:49"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row>
    <row r="395" spans="1:49"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row>
    <row r="396" spans="1:49"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row>
    <row r="397" spans="1:49"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row>
    <row r="398" spans="1:49"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row>
    <row r="399" spans="1:49"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row>
    <row r="400" spans="1:49"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row>
    <row r="401" spans="1:49"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row>
    <row r="402" spans="1:49"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row>
    <row r="403" spans="1:49"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row>
    <row r="404" spans="1:49"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row>
    <row r="405" spans="1:49"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row>
    <row r="406" spans="1:49"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row>
    <row r="407" spans="1:49"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row>
    <row r="408" spans="1:49"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row>
    <row r="409" spans="1:49"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row>
    <row r="410" spans="1:49"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row>
    <row r="411" spans="1:49"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row>
    <row r="412" spans="1:49"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row>
    <row r="413" spans="1:49"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row>
    <row r="414" spans="1:49"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row>
    <row r="415" spans="1:49"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row>
    <row r="416" spans="1:49"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row>
    <row r="417" spans="1:49"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row>
    <row r="418" spans="1:49"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row>
    <row r="419" spans="1:49"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row>
    <row r="420" spans="1:49"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row>
    <row r="421" spans="1:49"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row>
    <row r="422" spans="1:49"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row>
    <row r="423" spans="1:49"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row>
    <row r="424" spans="1:49"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row>
    <row r="425" spans="1:49"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row>
    <row r="426" spans="1:49"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row>
    <row r="427" spans="1:49"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row>
    <row r="428" spans="1:49"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row>
    <row r="429" spans="1:49"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row>
    <row r="430" spans="1:49"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row>
    <row r="431" spans="1:49"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row>
    <row r="432" spans="1:49"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row>
    <row r="433" spans="1:49"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row>
    <row r="434" spans="1:49"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row>
    <row r="435" spans="1:49"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row>
    <row r="436" spans="1:49"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row>
    <row r="437" spans="1:49"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row>
    <row r="438" spans="1:49"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row>
    <row r="439" spans="1:49"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row>
    <row r="440" spans="1:49"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row>
    <row r="441" spans="1:49"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row>
    <row r="442" spans="1:49"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row>
    <row r="443" spans="1:49"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row>
    <row r="444" spans="1:49"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row>
    <row r="445" spans="1:49"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row>
    <row r="446" spans="1:49"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row>
    <row r="447" spans="1:49"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row>
    <row r="448" spans="1:49"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row>
    <row r="449" spans="1:49"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row>
    <row r="450" spans="1:49"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row>
    <row r="451" spans="1:49"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row>
    <row r="452" spans="1:49"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row>
    <row r="453" spans="1:49"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row>
    <row r="454" spans="1:49"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row>
    <row r="455" spans="1:49"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row>
    <row r="456" spans="1:49"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row>
    <row r="457" spans="1:49"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row>
    <row r="458" spans="1:49"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row>
    <row r="459" spans="1:49"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row>
    <row r="460" spans="1:49"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row>
    <row r="461" spans="1:49"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row>
    <row r="462" spans="1:49"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row>
    <row r="463" spans="1:49"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row>
    <row r="464" spans="1:49"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row>
    <row r="465" spans="1:49"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row>
    <row r="466" spans="1:49"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row>
    <row r="467" spans="1:49"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row>
    <row r="468" spans="1:49"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row>
    <row r="469" spans="1:49"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row>
    <row r="470" spans="1:49"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row>
    <row r="471" spans="1:49"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row>
    <row r="472" spans="1:49"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row>
    <row r="473" spans="1:49"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row>
    <row r="474" spans="1:49"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row>
    <row r="475" spans="1:49"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row>
    <row r="476" spans="1:49"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row>
    <row r="477" spans="1:49"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row>
    <row r="478" spans="1:49"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row>
    <row r="479" spans="1:49"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row>
    <row r="480" spans="1:49"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row>
    <row r="481" spans="1:49"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row>
    <row r="482" spans="1:49"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row>
    <row r="483" spans="1:49"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row>
    <row r="484" spans="1:49"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row>
    <row r="485" spans="1:49"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row>
    <row r="486" spans="1:49"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row>
    <row r="487" spans="1:49"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row>
    <row r="488" spans="1:49"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row>
    <row r="489" spans="1:49"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row>
    <row r="490" spans="1:49"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row>
    <row r="491" spans="1:49"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row>
    <row r="492" spans="1:49"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row>
    <row r="493" spans="1:49"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row>
    <row r="494" spans="1:49"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row>
    <row r="495" spans="1:49"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row>
    <row r="496" spans="1:49"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row>
    <row r="497" spans="1:49"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row>
    <row r="498" spans="1:49"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row>
    <row r="499" spans="1:49"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row>
    <row r="500" spans="1:49"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row>
    <row r="501" spans="1:49"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row>
    <row r="502" spans="1:49"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row>
    <row r="503" spans="1:49"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row>
    <row r="504" spans="1:49"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row>
    <row r="505" spans="1:49"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row>
    <row r="506" spans="1:49"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row>
    <row r="507" spans="1:49"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row>
    <row r="508" spans="1:49"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row>
    <row r="509" spans="1:49"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row>
    <row r="510" spans="1:49"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row>
    <row r="511" spans="1:49"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row>
    <row r="512" spans="1:49"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row>
    <row r="513" spans="1:49"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row>
    <row r="514" spans="1:49"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row>
    <row r="515" spans="1:49"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row>
    <row r="516" spans="1:49"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row>
    <row r="517" spans="1:49"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row>
    <row r="518" spans="1:49"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row>
    <row r="519" spans="1:49"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row>
    <row r="520" spans="1:49"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row>
    <row r="521" spans="1:49"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row>
    <row r="522" spans="1:49"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row>
    <row r="523" spans="1:49"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row>
    <row r="524" spans="1:49"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row>
    <row r="525" spans="1:49"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row>
    <row r="526" spans="1:49"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row>
    <row r="527" spans="1:49"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row>
    <row r="528" spans="1:49"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row>
    <row r="529" spans="1:49"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row>
    <row r="530" spans="1:49"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row>
    <row r="531" spans="1:49"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row>
    <row r="532" spans="1:49"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row>
    <row r="533" spans="1:49"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row>
    <row r="534" spans="1:49"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row>
    <row r="535" spans="1:49"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row>
    <row r="536" spans="1:49"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row>
    <row r="537" spans="1:49"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row>
    <row r="538" spans="1:49"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row>
    <row r="539" spans="1:49"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row>
    <row r="540" spans="1:49"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row>
    <row r="541" spans="1:49"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row>
    <row r="542" spans="1:49"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row>
    <row r="543" spans="1:49"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row>
    <row r="544" spans="1:49"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row>
    <row r="545" spans="1:49"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row>
    <row r="546" spans="1:49"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row>
    <row r="547" spans="1:49"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row>
    <row r="548" spans="1:49"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row>
    <row r="549" spans="1:49"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row>
    <row r="550" spans="1:49"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row>
    <row r="551" spans="1:49"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row>
    <row r="552" spans="1:49"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row>
    <row r="553" spans="1:49"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row>
    <row r="554" spans="1:49"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row>
    <row r="555" spans="1:49"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row>
    <row r="556" spans="1:49"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row>
    <row r="557" spans="1:49"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row>
    <row r="558" spans="1:49"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row>
    <row r="559" spans="1:49"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row>
    <row r="560" spans="1:49"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row>
    <row r="561" spans="1:49"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row>
    <row r="562" spans="1:49"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row>
    <row r="563" spans="1:49"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row>
    <row r="564" spans="1:49"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row>
    <row r="565" spans="1:49"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row>
    <row r="566" spans="1:49"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row>
    <row r="567" spans="1:49"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row>
    <row r="568" spans="1:49"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row>
    <row r="569" spans="1:49"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row>
    <row r="570" spans="1:49"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row>
    <row r="571" spans="1:49"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row>
    <row r="572" spans="1:49"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row>
    <row r="573" spans="1:49"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row>
    <row r="574" spans="1:49"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row>
    <row r="575" spans="1:49"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row>
    <row r="576" spans="1:49"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row>
    <row r="577" spans="1:49"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row>
    <row r="578" spans="1:49"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row>
    <row r="579" spans="1:49"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row>
    <row r="580" spans="1:49"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row>
    <row r="581" spans="1:49"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row>
    <row r="582" spans="1:49"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row>
    <row r="583" spans="1:49"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row>
    <row r="584" spans="1:49"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row>
    <row r="585" spans="1:49"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row>
    <row r="586" spans="1:49"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row>
    <row r="587" spans="1:49"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row>
    <row r="588" spans="1:49"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row>
    <row r="589" spans="1:49"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row>
    <row r="590" spans="1:49"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row>
    <row r="591" spans="1:49"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row>
    <row r="592" spans="1:49"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row>
    <row r="593" spans="1:49"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row>
    <row r="594" spans="1:49"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row>
    <row r="595" spans="1:49"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row>
    <row r="596" spans="1:49"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row>
    <row r="597" spans="1:49"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row>
    <row r="598" spans="1:49"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row>
    <row r="599" spans="1:49"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row>
    <row r="600" spans="1:49"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row>
    <row r="601" spans="1:49"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row>
    <row r="602" spans="1:49"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row>
    <row r="603" spans="1:49"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row>
    <row r="604" spans="1:49"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row>
    <row r="605" spans="1:49"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row>
    <row r="606" spans="1:49"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row>
    <row r="607" spans="1:49"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row>
    <row r="608" spans="1:49"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row>
    <row r="609" spans="1:49"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row>
    <row r="610" spans="1:49"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row>
    <row r="611" spans="1:49"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row>
    <row r="612" spans="1:49"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row>
    <row r="613" spans="1:49"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row>
    <row r="614" spans="1:49"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row>
    <row r="615" spans="1:49"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row>
    <row r="616" spans="1:49"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row>
    <row r="617" spans="1:49"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row>
    <row r="618" spans="1:49"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row>
    <row r="619" spans="1:49"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row>
    <row r="620" spans="1:49"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row>
    <row r="621" spans="1:49"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row>
    <row r="622" spans="1:49"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row>
    <row r="623" spans="1:49"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row>
    <row r="624" spans="1:49"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row>
    <row r="625" spans="1:49"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row>
    <row r="626" spans="1:49"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row>
    <row r="627" spans="1:49"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row>
    <row r="628" spans="1:49"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row>
    <row r="629" spans="1:49"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row>
    <row r="630" spans="1:49"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row>
    <row r="631" spans="1:49"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row>
    <row r="632" spans="1:49"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row>
    <row r="633" spans="1:49"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row>
    <row r="634" spans="1:49"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row>
    <row r="635" spans="1:49"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row>
    <row r="636" spans="1:49"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row>
    <row r="637" spans="1:49"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row>
    <row r="638" spans="1:49"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row>
    <row r="639" spans="1:49"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row>
    <row r="640" spans="1:49"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row>
    <row r="641" spans="1:49"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row>
    <row r="642" spans="1:49"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row>
    <row r="643" spans="1:49"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row>
    <row r="644" spans="1:49"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row>
    <row r="645" spans="1:49"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row>
    <row r="646" spans="1:49"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row>
    <row r="647" spans="1:49"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row>
    <row r="648" spans="1:49"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row>
    <row r="649" spans="1:49"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row>
    <row r="650" spans="1:49"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row>
    <row r="651" spans="1:49"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row>
    <row r="652" spans="1:49"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row>
    <row r="653" spans="1:49"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row>
    <row r="654" spans="1:49"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row>
    <row r="655" spans="1:49"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row>
    <row r="656" spans="1:49"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row>
    <row r="657" spans="1:49"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row>
    <row r="658" spans="1:49"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row>
    <row r="659" spans="1:49"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row>
    <row r="660" spans="1:49"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row>
    <row r="661" spans="1:49"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row>
    <row r="662" spans="1:49"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row>
    <row r="663" spans="1:49"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row>
    <row r="664" spans="1:49"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row>
    <row r="665" spans="1:49"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row>
    <row r="666" spans="1:49"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row>
    <row r="667" spans="1:49"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row>
    <row r="668" spans="1:49"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row>
    <row r="669" spans="1:49"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row>
    <row r="670" spans="1:49"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row>
    <row r="671" spans="1:49"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row>
    <row r="672" spans="1:49"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row>
    <row r="673" spans="1:49"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row>
    <row r="674" spans="1:49"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row>
    <row r="675" spans="1:49"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row>
    <row r="676" spans="1:49"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row>
    <row r="677" spans="1:49"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row>
    <row r="678" spans="1:49"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row>
    <row r="679" spans="1:49"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row>
    <row r="680" spans="1:49"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row>
    <row r="681" spans="1:49"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row>
    <row r="682" spans="1:49"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row>
    <row r="683" spans="1:49"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row>
    <row r="684" spans="1:49"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row>
    <row r="685" spans="1:49"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row>
    <row r="686" spans="1:49"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row>
    <row r="687" spans="1:49"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row>
    <row r="688" spans="1:49"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row>
    <row r="689" spans="1:49"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row>
    <row r="690" spans="1:49"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row>
    <row r="691" spans="1:49"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row>
    <row r="692" spans="1:49"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row>
    <row r="693" spans="1:49"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row>
    <row r="694" spans="1:49"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row>
    <row r="695" spans="1:49"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row>
    <row r="696" spans="1:49"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row>
    <row r="697" spans="1:49"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row>
    <row r="698" spans="1:49"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row>
    <row r="699" spans="1:49"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row>
    <row r="700" spans="1:49"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row>
    <row r="701" spans="1:49"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row>
    <row r="702" spans="1:49"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row>
    <row r="703" spans="1:49"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row>
    <row r="704" spans="1:49"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row>
    <row r="705" spans="1:49"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row>
    <row r="706" spans="1:49"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row>
    <row r="707" spans="1:49"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row>
    <row r="708" spans="1:49"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row>
    <row r="709" spans="1:49"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row>
    <row r="710" spans="1:49"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row>
    <row r="711" spans="1:49"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row>
    <row r="712" spans="1:49"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row>
    <row r="713" spans="1:49"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row>
    <row r="714" spans="1:49"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row>
    <row r="715" spans="1:49"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row>
    <row r="716" spans="1:49"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row>
    <row r="717" spans="1:49"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row>
    <row r="718" spans="1:49"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row>
    <row r="719" spans="1:49"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row>
    <row r="720" spans="1:49"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row>
    <row r="721" spans="1:49"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row>
    <row r="722" spans="1:49"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row>
    <row r="723" spans="1:49"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row>
    <row r="724" spans="1:49"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row>
    <row r="725" spans="1:49"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row>
    <row r="726" spans="1:49"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row>
    <row r="727" spans="1:49"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row>
    <row r="728" spans="1:49"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row>
    <row r="729" spans="1:49"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row>
    <row r="730" spans="1:49"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row>
    <row r="731" spans="1:49"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row>
    <row r="732" spans="1:49"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row>
    <row r="733" spans="1:49"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row>
    <row r="734" spans="1:49"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row>
    <row r="735" spans="1:49"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row>
    <row r="736" spans="1:49"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row>
    <row r="737" spans="1:49"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row>
    <row r="738" spans="1:49"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row>
    <row r="739" spans="1:49"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row>
    <row r="740" spans="1:49"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row>
    <row r="741" spans="1:49"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row>
    <row r="742" spans="1:49"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row>
    <row r="743" spans="1:49"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row>
    <row r="744" spans="1:49"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row>
    <row r="745" spans="1:49"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row>
    <row r="746" spans="1:49"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row>
    <row r="747" spans="1:49"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row>
    <row r="748" spans="1:49"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row>
    <row r="749" spans="1:49"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row>
    <row r="750" spans="1:49"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row>
    <row r="751" spans="1:49"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row>
    <row r="752" spans="1:49"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row>
    <row r="753" spans="1:49"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row>
    <row r="754" spans="1:49"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row>
    <row r="755" spans="1:49"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row>
    <row r="756" spans="1:49"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row>
    <row r="757" spans="1:49"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row>
    <row r="758" spans="1:49"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row>
    <row r="759" spans="1:49"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row>
    <row r="760" spans="1:49"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row>
    <row r="761" spans="1:49"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row>
    <row r="762" spans="1:49"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row>
    <row r="763" spans="1:49"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row>
    <row r="764" spans="1:49"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row>
    <row r="765" spans="1:49"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row>
    <row r="766" spans="1:49"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row>
    <row r="767" spans="1:49"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row>
    <row r="768" spans="1:49"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row>
    <row r="769" spans="1:49"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row>
    <row r="770" spans="1:49"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row>
    <row r="771" spans="1:49"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row>
    <row r="772" spans="1:49"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row>
    <row r="773" spans="1:49"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row>
    <row r="774" spans="1:49"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row>
    <row r="775" spans="1:49"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row>
    <row r="776" spans="1:49"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row>
    <row r="777" spans="1:49"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row>
    <row r="778" spans="1:49"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row>
    <row r="779" spans="1:49"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row>
    <row r="780" spans="1:49"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row>
    <row r="781" spans="1:49"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row>
    <row r="782" spans="1:49"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row>
    <row r="783" spans="1:49"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row>
    <row r="784" spans="1:49"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row>
    <row r="785" spans="1:49"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row>
    <row r="786" spans="1:49"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row>
    <row r="787" spans="1:49"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row>
    <row r="788" spans="1:49"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row>
    <row r="789" spans="1:49"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row>
    <row r="790" spans="1:49"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row>
    <row r="791" spans="1:49"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row>
    <row r="792" spans="1:49"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row>
    <row r="793" spans="1:49"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row>
    <row r="794" spans="1:49"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row>
    <row r="795" spans="1:49"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row>
    <row r="796" spans="1:49"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row>
    <row r="797" spans="1:49"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row>
    <row r="798" spans="1:49"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row>
    <row r="799" spans="1:49"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row>
    <row r="800" spans="1:49"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row>
    <row r="801" spans="1:49"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row>
    <row r="802" spans="1:49"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row>
    <row r="803" spans="1:49"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row>
    <row r="804" spans="1:49"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row>
    <row r="805" spans="1:49"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row>
    <row r="806" spans="1:49"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row>
    <row r="807" spans="1:49"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row>
    <row r="808" spans="1:49"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row>
    <row r="809" spans="1:49"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row>
    <row r="810" spans="1:49"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row>
    <row r="811" spans="1:49"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row>
    <row r="812" spans="1:49"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row>
    <row r="813" spans="1:49"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row>
    <row r="814" spans="1:49"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row>
    <row r="815" spans="1:49"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row>
    <row r="816" spans="1:49"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row>
    <row r="817" spans="1:49"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row>
    <row r="818" spans="1:49"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row>
    <row r="819" spans="1:49"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row>
    <row r="820" spans="1:49"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row>
    <row r="821" spans="1:49"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row>
    <row r="822" spans="1:49"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row>
    <row r="823" spans="1:49"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row>
    <row r="824" spans="1:49"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row>
    <row r="825" spans="1:49"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row>
    <row r="826" spans="1:49"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row>
    <row r="827" spans="1:49"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row>
    <row r="828" spans="1:49"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row>
    <row r="829" spans="1:49"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row>
    <row r="830" spans="1:49"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row>
    <row r="831" spans="1:49"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row>
    <row r="832" spans="1:49"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row>
    <row r="833" spans="1:49"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row>
    <row r="834" spans="1:49"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row>
    <row r="835" spans="1:49"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row>
    <row r="836" spans="1:49"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row>
    <row r="837" spans="1:49"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row>
    <row r="838" spans="1:49"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row>
    <row r="839" spans="1:49"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row>
    <row r="840" spans="1:49"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row>
    <row r="841" spans="1:49"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row>
    <row r="842" spans="1:49"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row>
    <row r="843" spans="1:49"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row>
    <row r="844" spans="1:49"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row>
    <row r="845" spans="1:49"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row>
    <row r="846" spans="1:49"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row>
    <row r="847" spans="1:49"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row>
    <row r="848" spans="1:49"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row>
    <row r="849" spans="1:49"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row>
    <row r="850" spans="1:49"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row>
    <row r="851" spans="1:49"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row>
    <row r="852" spans="1:49"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row>
    <row r="853" spans="1:49"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row>
    <row r="854" spans="1:49"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row>
    <row r="855" spans="1:49"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row>
    <row r="856" spans="1:49"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row>
    <row r="857" spans="1:49"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row>
    <row r="858" spans="1:49"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row>
    <row r="859" spans="1:49"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row>
    <row r="860" spans="1:49"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row>
    <row r="861" spans="1:49"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row>
    <row r="862" spans="1:49"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row>
    <row r="863" spans="1:49"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row>
    <row r="864" spans="1:49"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row>
    <row r="865" spans="1:49"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row>
    <row r="866" spans="1:49"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row>
    <row r="867" spans="1:49"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row>
    <row r="868" spans="1:49"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row>
    <row r="869" spans="1:49"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row>
    <row r="870" spans="1:49"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row>
    <row r="871" spans="1:49"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row>
    <row r="872" spans="1:49"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row>
    <row r="873" spans="1:49"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row>
    <row r="874" spans="1:49"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row>
    <row r="875" spans="1:49"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row>
    <row r="876" spans="1:49"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row>
    <row r="877" spans="1:49"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row>
    <row r="878" spans="1:49"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row>
    <row r="879" spans="1:49"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row>
    <row r="880" spans="1:49"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row>
    <row r="881" spans="1:49"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row>
    <row r="882" spans="1:49"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row>
    <row r="883" spans="1:49"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row>
    <row r="884" spans="1:49"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row>
    <row r="885" spans="1:49"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row>
    <row r="886" spans="1:49"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row>
    <row r="887" spans="1:49"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row>
    <row r="888" spans="1:49"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row>
    <row r="889" spans="1:49"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row>
    <row r="890" spans="1:49"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row>
    <row r="891" spans="1:49"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row>
    <row r="892" spans="1:49"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row>
    <row r="893" spans="1:49"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row>
    <row r="894" spans="1:49"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row>
    <row r="895" spans="1:49"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row>
    <row r="896" spans="1:49"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row>
    <row r="897" spans="1:49"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row>
    <row r="898" spans="1:49"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row>
    <row r="899" spans="1:49"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row>
    <row r="900" spans="1:49"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row>
    <row r="901" spans="1:49"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row>
    <row r="902" spans="1:49"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row>
    <row r="903" spans="1:49"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row>
    <row r="904" spans="1:49"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row>
    <row r="905" spans="1:49"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row>
    <row r="906" spans="1:49"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row>
    <row r="907" spans="1:49"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row>
    <row r="908" spans="1:49"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row>
    <row r="909" spans="1:49"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row>
    <row r="910" spans="1:49"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row>
    <row r="911" spans="1:49"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row>
    <row r="912" spans="1:49"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row>
    <row r="913" spans="1:49"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row>
    <row r="914" spans="1:49"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row>
    <row r="915" spans="1:49"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row>
    <row r="916" spans="1:49"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row>
    <row r="917" spans="1:49"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row>
    <row r="918" spans="1:49"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row>
    <row r="919" spans="1:49"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row>
    <row r="920" spans="1:49"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row>
    <row r="921" spans="1:49"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row>
    <row r="922" spans="1:49"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row>
    <row r="923" spans="1:49"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row>
    <row r="924" spans="1:49"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row>
    <row r="925" spans="1:49"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row>
    <row r="926" spans="1:49"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row>
    <row r="927" spans="1:49"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row>
    <row r="928" spans="1:49"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row>
    <row r="929" spans="1:49"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row>
    <row r="930" spans="1:49"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row>
    <row r="931" spans="1:49"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row>
    <row r="932" spans="1:49"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row>
    <row r="933" spans="1:49"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row>
    <row r="934" spans="1:49"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row>
    <row r="935" spans="1:49"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row>
    <row r="936" spans="1:49"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row>
    <row r="937" spans="1:49"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row>
    <row r="938" spans="1:49"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row>
    <row r="939" spans="1:49"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row>
    <row r="940" spans="1:49"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row>
    <row r="941" spans="1:49"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row>
    <row r="942" spans="1:49"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row>
    <row r="943" spans="1:49"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row>
    <row r="944" spans="1:49"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row>
    <row r="945" spans="1:49"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row>
    <row r="946" spans="1:49"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row>
    <row r="947" spans="1:49"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row>
    <row r="948" spans="1:49"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row>
    <row r="949" spans="1:49"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row>
    <row r="950" spans="1:49"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row>
    <row r="951" spans="1:49"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row>
    <row r="952" spans="1:49"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row>
    <row r="953" spans="1:49"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row>
    <row r="954" spans="1:49"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row>
    <row r="955" spans="1:49"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row>
    <row r="956" spans="1:49"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row>
    <row r="957" spans="1:49"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row>
    <row r="958" spans="1:49"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row>
    <row r="959" spans="1:49"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row>
    <row r="960" spans="1:49"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row>
    <row r="961" spans="1:49"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row>
    <row r="962" spans="1:49"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row>
    <row r="963" spans="1:49"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row>
    <row r="964" spans="1:49"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row>
    <row r="965" spans="1:49"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row>
    <row r="966" spans="1:49"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row>
    <row r="967" spans="1:49"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row>
    <row r="968" spans="1:49"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row>
    <row r="969" spans="1:49"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row>
    <row r="970" spans="1:49"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row>
    <row r="971" spans="1:49"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row>
    <row r="972" spans="1:49"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row>
    <row r="973" spans="1:49"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row>
    <row r="974" spans="1:49"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row>
    <row r="975" spans="1:49"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row>
    <row r="976" spans="1:49"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row>
    <row r="977" spans="1:49"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row>
    <row r="978" spans="1:49"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row>
    <row r="979" spans="1:49"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row>
    <row r="980" spans="1:49"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row>
    <row r="981" spans="1:49"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row>
    <row r="982" spans="1:49"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row>
    <row r="983" spans="1:49"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row>
    <row r="984" spans="1:49"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row>
    <row r="985" spans="1:49"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row>
    <row r="986" spans="1:49"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row>
    <row r="987" spans="1:49"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row>
    <row r="988" spans="1:49"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row>
    <row r="989" spans="1:49"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row>
    <row r="990" spans="1:49"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row>
    <row r="991" spans="1:49"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row>
    <row r="992" spans="1:49"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row>
    <row r="993" spans="1:49"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row>
    <row r="994" spans="1:49"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row>
    <row r="995" spans="1:49"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row>
    <row r="996" spans="1:49"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row>
    <row r="997" spans="1:49"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row>
    <row r="998" spans="1:49"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row>
    <row r="999" spans="1:49"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row>
    <row r="1000" spans="1:49"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row>
  </sheetData>
  <mergeCells count="177">
    <mergeCell ref="Q38:Q41"/>
    <mergeCell ref="R21:R27"/>
    <mergeCell ref="S21:S27"/>
    <mergeCell ref="Q28:Q29"/>
    <mergeCell ref="S28:S34"/>
    <mergeCell ref="T28:T34"/>
    <mergeCell ref="Q31:Q34"/>
    <mergeCell ref="Q35:Q36"/>
    <mergeCell ref="Z35:Z41"/>
    <mergeCell ref="U38:U39"/>
    <mergeCell ref="U40:U41"/>
    <mergeCell ref="U28:U30"/>
    <mergeCell ref="U31:U32"/>
    <mergeCell ref="U33:U34"/>
    <mergeCell ref="U35:U37"/>
    <mergeCell ref="W35:W41"/>
    <mergeCell ref="X35:X41"/>
    <mergeCell ref="Y35:Y41"/>
    <mergeCell ref="W28:W34"/>
    <mergeCell ref="X28:X34"/>
    <mergeCell ref="Y28:Y34"/>
    <mergeCell ref="Z28:Z34"/>
    <mergeCell ref="AB28:AB34"/>
    <mergeCell ref="AC28:AC34"/>
    <mergeCell ref="R28:R34"/>
    <mergeCell ref="R35:R41"/>
    <mergeCell ref="S35:S41"/>
    <mergeCell ref="T35:T41"/>
    <mergeCell ref="AB35:AB41"/>
    <mergeCell ref="AC35:AC41"/>
    <mergeCell ref="X42:X48"/>
    <mergeCell ref="Y42:Y48"/>
    <mergeCell ref="Z42:Z48"/>
    <mergeCell ref="AB42:AB48"/>
    <mergeCell ref="AC42:AC48"/>
    <mergeCell ref="P45:P48"/>
    <mergeCell ref="Q45:Q48"/>
    <mergeCell ref="U45:U46"/>
    <mergeCell ref="U47:U48"/>
    <mergeCell ref="P42:P44"/>
    <mergeCell ref="Q42:Q43"/>
    <mergeCell ref="R42:R48"/>
    <mergeCell ref="S42:S48"/>
    <mergeCell ref="T42:T48"/>
    <mergeCell ref="U42:U44"/>
    <mergeCell ref="W42:W48"/>
    <mergeCell ref="O28:O34"/>
    <mergeCell ref="O35:O41"/>
    <mergeCell ref="O42:O48"/>
    <mergeCell ref="N31:N34"/>
    <mergeCell ref="N42:N44"/>
    <mergeCell ref="N45:N48"/>
    <mergeCell ref="P21:P23"/>
    <mergeCell ref="P24:P27"/>
    <mergeCell ref="N28:N30"/>
    <mergeCell ref="P28:P30"/>
    <mergeCell ref="P31:P34"/>
    <mergeCell ref="P35:P37"/>
    <mergeCell ref="P38:P41"/>
    <mergeCell ref="N21:N23"/>
    <mergeCell ref="O21:O27"/>
    <mergeCell ref="N24:N27"/>
    <mergeCell ref="N35:N37"/>
    <mergeCell ref="N38:N41"/>
    <mergeCell ref="Z14:Z20"/>
    <mergeCell ref="AB14:AB20"/>
    <mergeCell ref="AC14:AC20"/>
    <mergeCell ref="A21:A27"/>
    <mergeCell ref="B21:B27"/>
    <mergeCell ref="C21:C27"/>
    <mergeCell ref="D21:D27"/>
    <mergeCell ref="E21:E27"/>
    <mergeCell ref="F21:F27"/>
    <mergeCell ref="G21:G27"/>
    <mergeCell ref="Z21:Z27"/>
    <mergeCell ref="AB21:AB27"/>
    <mergeCell ref="AC21:AC27"/>
    <mergeCell ref="H21:H27"/>
    <mergeCell ref="I21:I27"/>
    <mergeCell ref="J21:J27"/>
    <mergeCell ref="Q21:Q22"/>
    <mergeCell ref="Q24:Q27"/>
    <mergeCell ref="U24:U25"/>
    <mergeCell ref="U26:U27"/>
    <mergeCell ref="U17:U18"/>
    <mergeCell ref="U19:U20"/>
    <mergeCell ref="T21:T27"/>
    <mergeCell ref="U21:U23"/>
    <mergeCell ref="W21:W27"/>
    <mergeCell ref="X21:X27"/>
    <mergeCell ref="Y21:Y27"/>
    <mergeCell ref="W14:W20"/>
    <mergeCell ref="X14:X20"/>
    <mergeCell ref="Y14:Y20"/>
    <mergeCell ref="H42:H48"/>
    <mergeCell ref="I42:I48"/>
    <mergeCell ref="J42:J48"/>
    <mergeCell ref="A42:A48"/>
    <mergeCell ref="B42:B48"/>
    <mergeCell ref="C42:C48"/>
    <mergeCell ref="D42:D48"/>
    <mergeCell ref="E42:E48"/>
    <mergeCell ref="F42:F48"/>
    <mergeCell ref="G42:G48"/>
    <mergeCell ref="H35:H41"/>
    <mergeCell ref="I35:I41"/>
    <mergeCell ref="J35:J41"/>
    <mergeCell ref="A35:A41"/>
    <mergeCell ref="B35:B41"/>
    <mergeCell ref="C35:C41"/>
    <mergeCell ref="D35:D41"/>
    <mergeCell ref="E35:E41"/>
    <mergeCell ref="F35:F41"/>
    <mergeCell ref="G35:G41"/>
    <mergeCell ref="A14:A20"/>
    <mergeCell ref="B14:B20"/>
    <mergeCell ref="C14:C20"/>
    <mergeCell ref="D14:D20"/>
    <mergeCell ref="E14:E20"/>
    <mergeCell ref="H28:H34"/>
    <mergeCell ref="I28:I34"/>
    <mergeCell ref="J28:J34"/>
    <mergeCell ref="A28:A34"/>
    <mergeCell ref="B28:B34"/>
    <mergeCell ref="C28:C34"/>
    <mergeCell ref="D28:D34"/>
    <mergeCell ref="E28:E34"/>
    <mergeCell ref="F28:F34"/>
    <mergeCell ref="G28:G34"/>
    <mergeCell ref="R14:R20"/>
    <mergeCell ref="S14:S20"/>
    <mergeCell ref="T14:T20"/>
    <mergeCell ref="F14:F20"/>
    <mergeCell ref="G14:G20"/>
    <mergeCell ref="H14:H20"/>
    <mergeCell ref="I14:I20"/>
    <mergeCell ref="J14:J20"/>
    <mergeCell ref="C11:C13"/>
    <mergeCell ref="D11:D13"/>
    <mergeCell ref="E11:E13"/>
    <mergeCell ref="F11:I11"/>
    <mergeCell ref="F12:I12"/>
    <mergeCell ref="J11:R11"/>
    <mergeCell ref="T11:U11"/>
    <mergeCell ref="J12:J13"/>
    <mergeCell ref="K12:K13"/>
    <mergeCell ref="L12:L13"/>
    <mergeCell ref="M12:M13"/>
    <mergeCell ref="U14:U16"/>
    <mergeCell ref="N14:N16"/>
    <mergeCell ref="O14:O20"/>
    <mergeCell ref="N17:N20"/>
    <mergeCell ref="P17:P20"/>
    <mergeCell ref="Q17:Q20"/>
    <mergeCell ref="P12:P13"/>
    <mergeCell ref="Q12:Q13"/>
    <mergeCell ref="P14:P16"/>
    <mergeCell ref="Q14:Q15"/>
    <mergeCell ref="A1:A3"/>
    <mergeCell ref="B1:AA3"/>
    <mergeCell ref="B4:I4"/>
    <mergeCell ref="J4:K7"/>
    <mergeCell ref="L4:O5"/>
    <mergeCell ref="P4:AC7"/>
    <mergeCell ref="B6:I6"/>
    <mergeCell ref="R12:R13"/>
    <mergeCell ref="T12:T13"/>
    <mergeCell ref="B7:I7"/>
    <mergeCell ref="A10:E10"/>
    <mergeCell ref="F10:U10"/>
    <mergeCell ref="W10:Z12"/>
    <mergeCell ref="AB10:AC12"/>
    <mergeCell ref="A11:A13"/>
    <mergeCell ref="B11:B13"/>
    <mergeCell ref="U12:U13"/>
    <mergeCell ref="N12:N13"/>
    <mergeCell ref="O12:O13"/>
  </mergeCells>
  <conditionalFormatting sqref="I14:I48">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48">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Q28 Q35 Q42" xr:uid="{00000000-0002-0000-0100-000000000000}">
      <formula1>$AA$17:$AA$19</formula1>
    </dataValidation>
  </dataValidations>
  <pageMargins left="0.70866141732283472" right="0.70866141732283472" top="0.74803149606299213" bottom="0.74803149606299213" header="0" footer="0"/>
  <pageSetup scale="14"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52" t="s">
        <v>156</v>
      </c>
      <c r="B1" s="153"/>
      <c r="C1" s="154"/>
      <c r="D1" s="1"/>
      <c r="E1" s="1"/>
      <c r="F1" s="1"/>
      <c r="G1" s="1"/>
      <c r="H1" s="1"/>
      <c r="I1" s="1"/>
      <c r="J1" s="1"/>
      <c r="K1" s="1"/>
      <c r="L1" s="1"/>
      <c r="M1" s="1"/>
      <c r="N1" s="1"/>
      <c r="O1" s="1"/>
      <c r="P1" s="1"/>
      <c r="Q1" s="1"/>
      <c r="R1" s="1"/>
      <c r="S1" s="1"/>
      <c r="T1" s="1"/>
      <c r="U1" s="1"/>
      <c r="V1" s="1"/>
      <c r="W1" s="1"/>
      <c r="X1" s="1"/>
      <c r="Y1" s="1"/>
      <c r="Z1" s="1"/>
    </row>
    <row r="2" spans="1:26" ht="24" customHeight="1" x14ac:dyDescent="0.3">
      <c r="A2" s="62" t="s">
        <v>80</v>
      </c>
      <c r="B2" s="155" t="s">
        <v>157</v>
      </c>
      <c r="C2" s="156"/>
      <c r="D2" s="1"/>
      <c r="E2" s="1"/>
      <c r="F2" s="1"/>
      <c r="G2" s="1"/>
      <c r="H2" s="1"/>
      <c r="I2" s="1"/>
      <c r="J2" s="1"/>
      <c r="K2" s="1"/>
      <c r="L2" s="1"/>
      <c r="M2" s="1"/>
      <c r="N2" s="1"/>
      <c r="O2" s="1"/>
      <c r="P2" s="1"/>
      <c r="Q2" s="1"/>
      <c r="R2" s="1"/>
      <c r="S2" s="1"/>
      <c r="T2" s="1"/>
      <c r="U2" s="1"/>
      <c r="V2" s="1"/>
      <c r="W2" s="1"/>
      <c r="X2" s="1"/>
      <c r="Y2" s="1"/>
      <c r="Z2" s="1"/>
    </row>
    <row r="3" spans="1:26" ht="24" customHeight="1" x14ac:dyDescent="0.3">
      <c r="A3" s="62" t="s">
        <v>158</v>
      </c>
      <c r="B3" s="155" t="s">
        <v>159</v>
      </c>
      <c r="C3" s="156"/>
      <c r="D3" s="1"/>
      <c r="E3" s="1"/>
      <c r="F3" s="1"/>
      <c r="G3" s="1"/>
      <c r="H3" s="1"/>
      <c r="I3" s="1"/>
      <c r="J3" s="1"/>
      <c r="K3" s="1"/>
      <c r="L3" s="1"/>
      <c r="M3" s="1"/>
      <c r="N3" s="1"/>
      <c r="O3" s="1"/>
      <c r="P3" s="1"/>
      <c r="Q3" s="1"/>
      <c r="R3" s="1"/>
      <c r="S3" s="1"/>
      <c r="T3" s="1"/>
      <c r="U3" s="1"/>
      <c r="V3" s="1"/>
      <c r="W3" s="1"/>
      <c r="X3" s="1"/>
      <c r="Y3" s="1"/>
      <c r="Z3" s="1"/>
    </row>
    <row r="4" spans="1:26" ht="24" customHeight="1" x14ac:dyDescent="0.3">
      <c r="A4" s="62" t="s">
        <v>160</v>
      </c>
      <c r="B4" s="155" t="s">
        <v>161</v>
      </c>
      <c r="C4" s="156"/>
      <c r="D4" s="1"/>
      <c r="E4" s="1"/>
      <c r="F4" s="1"/>
      <c r="G4" s="1"/>
      <c r="H4" s="1"/>
      <c r="I4" s="1"/>
      <c r="J4" s="1"/>
      <c r="K4" s="1"/>
      <c r="L4" s="1"/>
      <c r="M4" s="1"/>
      <c r="N4" s="1"/>
      <c r="O4" s="1"/>
      <c r="P4" s="1"/>
      <c r="Q4" s="1"/>
      <c r="R4" s="1"/>
      <c r="S4" s="1"/>
      <c r="T4" s="1"/>
      <c r="U4" s="1"/>
      <c r="V4" s="1"/>
      <c r="W4" s="1"/>
      <c r="X4" s="1"/>
      <c r="Y4" s="1"/>
      <c r="Z4" s="1"/>
    </row>
    <row r="5" spans="1:26" ht="24" customHeight="1" x14ac:dyDescent="0.3">
      <c r="A5" s="63" t="s">
        <v>162</v>
      </c>
      <c r="B5" s="157" t="s">
        <v>163</v>
      </c>
      <c r="C5" s="158"/>
      <c r="D5" s="1"/>
      <c r="E5" s="1"/>
      <c r="F5" s="1"/>
      <c r="G5" s="1"/>
      <c r="H5" s="1"/>
      <c r="I5" s="1"/>
      <c r="J5" s="1"/>
      <c r="K5" s="1"/>
      <c r="L5" s="1"/>
      <c r="M5" s="1"/>
      <c r="N5" s="1"/>
      <c r="O5" s="1"/>
      <c r="P5" s="1"/>
      <c r="Q5" s="1"/>
      <c r="R5" s="1"/>
      <c r="S5" s="1"/>
      <c r="T5" s="1"/>
      <c r="U5" s="1"/>
      <c r="V5" s="1"/>
      <c r="W5" s="1"/>
      <c r="X5" s="1"/>
      <c r="Y5" s="1"/>
      <c r="Z5" s="1"/>
    </row>
    <row r="6" spans="1:26" ht="24" customHeight="1" x14ac:dyDescent="0.3">
      <c r="A6" s="63" t="s">
        <v>164</v>
      </c>
      <c r="B6" s="126"/>
      <c r="C6" s="77"/>
      <c r="D6" s="1"/>
      <c r="E6" s="1"/>
      <c r="F6" s="1"/>
      <c r="G6" s="1"/>
      <c r="H6" s="1"/>
      <c r="I6" s="1"/>
      <c r="J6" s="1"/>
      <c r="K6" s="1"/>
      <c r="L6" s="1"/>
      <c r="M6" s="1"/>
      <c r="N6" s="1"/>
      <c r="O6" s="1"/>
      <c r="P6" s="1"/>
      <c r="Q6" s="1"/>
      <c r="R6" s="1"/>
      <c r="S6" s="1"/>
      <c r="T6" s="1"/>
      <c r="U6" s="1"/>
      <c r="V6" s="1"/>
      <c r="W6" s="1"/>
      <c r="X6" s="1"/>
      <c r="Y6" s="1"/>
      <c r="Z6" s="1"/>
    </row>
    <row r="7" spans="1:26" ht="24" customHeight="1" x14ac:dyDescent="0.3">
      <c r="A7" s="63" t="s">
        <v>165</v>
      </c>
      <c r="B7" s="126"/>
      <c r="C7" s="77"/>
      <c r="D7" s="1"/>
      <c r="E7" s="1"/>
      <c r="F7" s="1"/>
      <c r="G7" s="1"/>
      <c r="H7" s="1"/>
      <c r="I7" s="1"/>
      <c r="J7" s="1"/>
      <c r="K7" s="1"/>
      <c r="L7" s="1"/>
      <c r="M7" s="1"/>
      <c r="N7" s="1"/>
      <c r="O7" s="1"/>
      <c r="P7" s="1"/>
      <c r="Q7" s="1"/>
      <c r="R7" s="1"/>
      <c r="S7" s="1"/>
      <c r="T7" s="1"/>
      <c r="U7" s="1"/>
      <c r="V7" s="1"/>
      <c r="W7" s="1"/>
      <c r="X7" s="1"/>
      <c r="Y7" s="1"/>
      <c r="Z7" s="1"/>
    </row>
    <row r="8" spans="1:26" ht="24" customHeight="1" x14ac:dyDescent="0.3">
      <c r="A8" s="63" t="s">
        <v>166</v>
      </c>
      <c r="B8" s="127"/>
      <c r="C8" s="159"/>
      <c r="D8" s="1"/>
      <c r="E8" s="1"/>
      <c r="F8" s="1"/>
      <c r="G8" s="1"/>
      <c r="H8" s="1"/>
      <c r="I8" s="1"/>
      <c r="J8" s="1"/>
      <c r="K8" s="1"/>
      <c r="L8" s="1"/>
      <c r="M8" s="1"/>
      <c r="N8" s="1"/>
      <c r="O8" s="1"/>
      <c r="P8" s="1"/>
      <c r="Q8" s="1"/>
      <c r="R8" s="1"/>
      <c r="S8" s="1"/>
      <c r="T8" s="1"/>
      <c r="U8" s="1"/>
      <c r="V8" s="1"/>
      <c r="W8" s="1"/>
      <c r="X8" s="1"/>
      <c r="Y8" s="1"/>
      <c r="Z8" s="1"/>
    </row>
    <row r="9" spans="1:26" ht="24" customHeight="1" x14ac:dyDescent="0.3">
      <c r="A9" s="63" t="s">
        <v>95</v>
      </c>
      <c r="B9" s="155" t="s">
        <v>167</v>
      </c>
      <c r="C9" s="156"/>
      <c r="D9" s="1"/>
      <c r="E9" s="1"/>
      <c r="F9" s="1"/>
      <c r="G9" s="1"/>
      <c r="H9" s="1"/>
      <c r="I9" s="1"/>
      <c r="J9" s="1"/>
      <c r="K9" s="1"/>
      <c r="L9" s="1"/>
      <c r="M9" s="1"/>
      <c r="N9" s="1"/>
      <c r="O9" s="1"/>
      <c r="P9" s="1"/>
      <c r="Q9" s="1"/>
      <c r="R9" s="1"/>
      <c r="S9" s="1"/>
      <c r="T9" s="1"/>
      <c r="U9" s="1"/>
      <c r="V9" s="1"/>
      <c r="W9" s="1"/>
      <c r="X9" s="1"/>
      <c r="Y9" s="1"/>
      <c r="Z9" s="1"/>
    </row>
    <row r="10" spans="1:26" ht="24" customHeight="1" x14ac:dyDescent="0.3">
      <c r="A10" s="63" t="s">
        <v>96</v>
      </c>
      <c r="B10" s="155" t="s">
        <v>168</v>
      </c>
      <c r="C10" s="156"/>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3">
      <c r="A11" s="62" t="s">
        <v>97</v>
      </c>
      <c r="B11" s="160" t="s">
        <v>169</v>
      </c>
      <c r="C11" s="156"/>
      <c r="D11" s="5"/>
      <c r="E11" s="5"/>
      <c r="F11" s="5"/>
      <c r="G11" s="5"/>
      <c r="H11" s="5"/>
      <c r="I11" s="5"/>
      <c r="J11" s="5"/>
      <c r="K11" s="5"/>
      <c r="L11" s="5"/>
      <c r="M11" s="5"/>
      <c r="N11" s="5"/>
      <c r="O11" s="5"/>
      <c r="P11" s="5"/>
      <c r="Q11" s="5"/>
      <c r="R11" s="5"/>
      <c r="S11" s="5"/>
      <c r="T11" s="5"/>
      <c r="U11" s="5"/>
      <c r="V11" s="5"/>
      <c r="W11" s="5"/>
      <c r="X11" s="5"/>
      <c r="Y11" s="5"/>
      <c r="Z11" s="5"/>
    </row>
    <row r="12" spans="1:26" ht="93" customHeight="1" x14ac:dyDescent="0.3">
      <c r="A12" s="62" t="s">
        <v>98</v>
      </c>
      <c r="B12" s="160" t="s">
        <v>170</v>
      </c>
      <c r="C12" s="156"/>
      <c r="D12" s="1"/>
      <c r="E12" s="1"/>
      <c r="F12" s="1"/>
      <c r="G12" s="1"/>
      <c r="H12" s="1"/>
      <c r="I12" s="1"/>
      <c r="J12" s="1"/>
      <c r="K12" s="1"/>
      <c r="L12" s="1"/>
      <c r="M12" s="1"/>
      <c r="N12" s="1"/>
      <c r="O12" s="1"/>
      <c r="P12" s="1"/>
      <c r="Q12" s="1"/>
      <c r="R12" s="1"/>
      <c r="S12" s="1"/>
      <c r="T12" s="1"/>
      <c r="U12" s="1"/>
      <c r="V12" s="1"/>
      <c r="W12" s="1"/>
      <c r="X12" s="1"/>
      <c r="Y12" s="1"/>
      <c r="Z12" s="1"/>
    </row>
    <row r="13" spans="1:26" ht="36.75" customHeight="1" x14ac:dyDescent="0.3">
      <c r="A13" s="63" t="s">
        <v>99</v>
      </c>
      <c r="B13" s="160" t="s">
        <v>171</v>
      </c>
      <c r="C13" s="156"/>
      <c r="D13" s="1"/>
      <c r="E13" s="1"/>
      <c r="F13" s="1"/>
      <c r="G13" s="1"/>
      <c r="H13" s="1"/>
      <c r="I13" s="1"/>
      <c r="J13" s="1"/>
      <c r="K13" s="1"/>
      <c r="L13" s="1"/>
      <c r="M13" s="1"/>
      <c r="N13" s="1"/>
      <c r="O13" s="1"/>
      <c r="P13" s="1"/>
      <c r="Q13" s="1"/>
      <c r="R13" s="1"/>
      <c r="S13" s="1"/>
      <c r="T13" s="1"/>
      <c r="U13" s="1"/>
      <c r="V13" s="1"/>
      <c r="W13" s="1"/>
      <c r="X13" s="1"/>
      <c r="Y13" s="1"/>
      <c r="Z13" s="1"/>
    </row>
    <row r="14" spans="1:26" ht="270" customHeight="1" x14ac:dyDescent="0.3">
      <c r="A14" s="63" t="s">
        <v>1</v>
      </c>
      <c r="B14" s="160" t="s">
        <v>172</v>
      </c>
      <c r="C14" s="156"/>
      <c r="D14" s="1"/>
      <c r="E14" s="1"/>
      <c r="F14" s="1"/>
      <c r="G14" s="1"/>
      <c r="H14" s="1"/>
      <c r="I14" s="1"/>
      <c r="J14" s="1"/>
      <c r="K14" s="1"/>
      <c r="L14" s="1"/>
      <c r="M14" s="1"/>
      <c r="N14" s="1"/>
      <c r="O14" s="1"/>
      <c r="P14" s="1"/>
      <c r="Q14" s="1"/>
      <c r="R14" s="1"/>
      <c r="S14" s="1"/>
      <c r="T14" s="1"/>
      <c r="U14" s="1"/>
      <c r="V14" s="1"/>
      <c r="W14" s="1"/>
      <c r="X14" s="1"/>
      <c r="Y14" s="1"/>
      <c r="Z14" s="1"/>
    </row>
    <row r="15" spans="1:26" ht="314.25" customHeight="1" x14ac:dyDescent="0.3">
      <c r="A15" s="63" t="s">
        <v>2</v>
      </c>
      <c r="B15" s="160" t="s">
        <v>173</v>
      </c>
      <c r="C15" s="156"/>
      <c r="D15" s="1"/>
      <c r="E15" s="1"/>
      <c r="F15" s="1"/>
      <c r="G15" s="1"/>
      <c r="H15" s="1"/>
      <c r="I15" s="1"/>
      <c r="J15" s="1"/>
      <c r="K15" s="1"/>
      <c r="L15" s="1"/>
      <c r="M15" s="1"/>
      <c r="N15" s="1"/>
      <c r="O15" s="1"/>
      <c r="P15" s="1"/>
      <c r="Q15" s="1"/>
      <c r="R15" s="1"/>
      <c r="S15" s="1"/>
      <c r="T15" s="1"/>
      <c r="U15" s="1"/>
      <c r="V15" s="1"/>
      <c r="W15" s="1"/>
      <c r="X15" s="1"/>
      <c r="Y15" s="1"/>
      <c r="Z15" s="1"/>
    </row>
    <row r="16" spans="1:26" ht="78.75" customHeight="1" x14ac:dyDescent="0.3">
      <c r="A16" s="63" t="s">
        <v>115</v>
      </c>
      <c r="B16" s="160" t="s">
        <v>174</v>
      </c>
      <c r="C16" s="156"/>
      <c r="D16" s="1"/>
      <c r="E16" s="1"/>
      <c r="F16" s="1"/>
      <c r="G16" s="1"/>
      <c r="H16" s="1"/>
      <c r="I16" s="1"/>
      <c r="J16" s="1"/>
      <c r="K16" s="1"/>
      <c r="L16" s="1"/>
      <c r="M16" s="1"/>
      <c r="N16" s="1"/>
      <c r="O16" s="1"/>
      <c r="P16" s="1"/>
      <c r="Q16" s="1"/>
      <c r="R16" s="1"/>
      <c r="S16" s="1"/>
      <c r="T16" s="1"/>
      <c r="U16" s="1"/>
      <c r="V16" s="1"/>
      <c r="W16" s="1"/>
      <c r="X16" s="1"/>
      <c r="Y16" s="1"/>
      <c r="Z16" s="1"/>
    </row>
    <row r="17" spans="1:26" ht="123.75" customHeight="1" x14ac:dyDescent="0.3">
      <c r="A17" s="63" t="s">
        <v>175</v>
      </c>
      <c r="B17" s="160" t="s">
        <v>176</v>
      </c>
      <c r="C17" s="156"/>
      <c r="D17" s="1"/>
      <c r="E17" s="1"/>
      <c r="F17" s="1"/>
      <c r="G17" s="1"/>
      <c r="H17" s="1"/>
      <c r="I17" s="1"/>
      <c r="J17" s="1"/>
      <c r="K17" s="1"/>
      <c r="L17" s="1"/>
      <c r="M17" s="1"/>
      <c r="N17" s="1"/>
      <c r="O17" s="1"/>
      <c r="P17" s="1"/>
      <c r="Q17" s="1"/>
      <c r="R17" s="1"/>
      <c r="S17" s="1"/>
      <c r="T17" s="1"/>
      <c r="U17" s="1"/>
      <c r="V17" s="1"/>
      <c r="W17" s="1"/>
      <c r="X17" s="1"/>
      <c r="Y17" s="1"/>
      <c r="Z17" s="1"/>
    </row>
    <row r="18" spans="1:26" ht="36.75" customHeight="1" x14ac:dyDescent="0.3">
      <c r="A18" s="63" t="s">
        <v>177</v>
      </c>
      <c r="B18" s="160" t="s">
        <v>178</v>
      </c>
      <c r="C18" s="156"/>
      <c r="D18" s="1"/>
      <c r="E18" s="1"/>
      <c r="F18" s="1"/>
      <c r="G18" s="1"/>
      <c r="H18" s="1"/>
      <c r="I18" s="1"/>
      <c r="J18" s="1"/>
      <c r="K18" s="1"/>
      <c r="L18" s="1"/>
      <c r="M18" s="1"/>
      <c r="N18" s="1"/>
      <c r="O18" s="1"/>
      <c r="P18" s="1"/>
      <c r="Q18" s="1"/>
      <c r="R18" s="1"/>
      <c r="S18" s="1"/>
      <c r="T18" s="1"/>
      <c r="U18" s="1"/>
      <c r="V18" s="1"/>
      <c r="W18" s="1"/>
      <c r="X18" s="1"/>
      <c r="Y18" s="1"/>
      <c r="Z18" s="1"/>
    </row>
    <row r="19" spans="1:26" ht="36.75" customHeight="1" x14ac:dyDescent="0.3">
      <c r="A19" s="63" t="s">
        <v>108</v>
      </c>
      <c r="B19" s="157" t="s">
        <v>179</v>
      </c>
      <c r="C19" s="158"/>
      <c r="D19" s="1"/>
      <c r="E19" s="1"/>
      <c r="F19" s="1"/>
      <c r="G19" s="1"/>
      <c r="H19" s="1"/>
      <c r="I19" s="1"/>
      <c r="J19" s="1"/>
      <c r="K19" s="1"/>
      <c r="L19" s="1"/>
      <c r="M19" s="1"/>
      <c r="N19" s="1"/>
      <c r="O19" s="1"/>
      <c r="P19" s="1"/>
      <c r="Q19" s="1"/>
      <c r="R19" s="1"/>
      <c r="S19" s="1"/>
      <c r="T19" s="1"/>
      <c r="U19" s="1"/>
      <c r="V19" s="1"/>
      <c r="W19" s="1"/>
      <c r="X19" s="1"/>
      <c r="Y19" s="1"/>
      <c r="Z19" s="1"/>
    </row>
    <row r="20" spans="1:26" ht="36.75" customHeight="1" x14ac:dyDescent="0.3">
      <c r="A20" s="63" t="s">
        <v>109</v>
      </c>
      <c r="B20" s="126"/>
      <c r="C20" s="77"/>
      <c r="D20" s="1"/>
      <c r="E20" s="1"/>
      <c r="F20" s="1"/>
      <c r="G20" s="1"/>
      <c r="H20" s="1"/>
      <c r="I20" s="1"/>
      <c r="J20" s="1"/>
      <c r="K20" s="1"/>
      <c r="L20" s="1"/>
      <c r="M20" s="1"/>
      <c r="N20" s="1"/>
      <c r="O20" s="1"/>
      <c r="P20" s="1"/>
      <c r="Q20" s="1"/>
      <c r="R20" s="1"/>
      <c r="S20" s="1"/>
      <c r="T20" s="1"/>
      <c r="U20" s="1"/>
      <c r="V20" s="1"/>
      <c r="W20" s="1"/>
      <c r="X20" s="1"/>
      <c r="Y20" s="1"/>
      <c r="Z20" s="1"/>
    </row>
    <row r="21" spans="1:26" ht="36.75" customHeight="1" x14ac:dyDescent="0.3">
      <c r="A21" s="63" t="s">
        <v>110</v>
      </c>
      <c r="B21" s="126"/>
      <c r="C21" s="77"/>
      <c r="D21" s="1"/>
      <c r="E21" s="1"/>
      <c r="F21" s="1"/>
      <c r="G21" s="1"/>
      <c r="H21" s="1"/>
      <c r="I21" s="1"/>
      <c r="J21" s="1"/>
      <c r="K21" s="1"/>
      <c r="L21" s="1"/>
      <c r="M21" s="1"/>
      <c r="N21" s="1"/>
      <c r="O21" s="1"/>
      <c r="P21" s="1"/>
      <c r="Q21" s="1"/>
      <c r="R21" s="1"/>
      <c r="S21" s="1"/>
      <c r="T21" s="1"/>
      <c r="U21" s="1"/>
      <c r="V21" s="1"/>
      <c r="W21" s="1"/>
      <c r="X21" s="1"/>
      <c r="Y21" s="1"/>
      <c r="Z21" s="1"/>
    </row>
    <row r="22" spans="1:26" ht="66.75" customHeight="1" x14ac:dyDescent="0.3">
      <c r="A22" s="63" t="s">
        <v>113</v>
      </c>
      <c r="B22" s="155" t="s">
        <v>180</v>
      </c>
      <c r="C22" s="156"/>
      <c r="D22" s="1"/>
      <c r="E22" s="1"/>
      <c r="F22" s="1"/>
      <c r="G22" s="1"/>
      <c r="H22" s="1"/>
      <c r="I22" s="1"/>
      <c r="J22" s="1"/>
      <c r="K22" s="1"/>
      <c r="L22" s="1"/>
      <c r="M22" s="1"/>
      <c r="N22" s="1"/>
      <c r="O22" s="1"/>
      <c r="P22" s="1"/>
      <c r="Q22" s="1"/>
      <c r="R22" s="1"/>
      <c r="S22" s="1"/>
      <c r="T22" s="1"/>
      <c r="U22" s="1"/>
      <c r="V22" s="1"/>
      <c r="W22" s="1"/>
      <c r="X22" s="1"/>
      <c r="Y22" s="1"/>
      <c r="Z22" s="1"/>
    </row>
    <row r="23" spans="1:26" ht="44.25" customHeight="1" x14ac:dyDescent="0.3">
      <c r="A23" s="62" t="s">
        <v>114</v>
      </c>
      <c r="B23" s="160" t="s">
        <v>181</v>
      </c>
      <c r="C23" s="156"/>
      <c r="D23" s="1"/>
      <c r="E23" s="1"/>
      <c r="F23" s="1"/>
      <c r="G23" s="1"/>
      <c r="H23" s="1"/>
      <c r="I23" s="1"/>
      <c r="J23" s="1"/>
      <c r="K23" s="1"/>
      <c r="L23" s="1"/>
      <c r="M23" s="1"/>
      <c r="N23" s="1"/>
      <c r="O23" s="1"/>
      <c r="P23" s="1"/>
      <c r="Q23" s="1"/>
      <c r="R23" s="1"/>
      <c r="S23" s="1"/>
      <c r="T23" s="1"/>
      <c r="U23" s="1"/>
      <c r="V23" s="1"/>
      <c r="W23" s="1"/>
      <c r="X23" s="1"/>
      <c r="Y23" s="1"/>
      <c r="Z23" s="1"/>
    </row>
    <row r="24" spans="1:26" ht="36" customHeight="1" x14ac:dyDescent="0.3">
      <c r="A24" s="62" t="s">
        <v>59</v>
      </c>
      <c r="B24" s="161" t="s">
        <v>182</v>
      </c>
      <c r="C24" s="156"/>
      <c r="D24" s="1"/>
      <c r="E24" s="1"/>
      <c r="F24" s="1"/>
      <c r="G24" s="1"/>
      <c r="H24" s="1"/>
      <c r="I24" s="1"/>
      <c r="J24" s="1"/>
      <c r="K24" s="1"/>
      <c r="L24" s="1"/>
      <c r="M24" s="1"/>
      <c r="N24" s="1"/>
      <c r="O24" s="1"/>
      <c r="P24" s="1"/>
      <c r="Q24" s="1"/>
      <c r="R24" s="1"/>
      <c r="S24" s="1"/>
      <c r="T24" s="1"/>
      <c r="U24" s="1"/>
      <c r="V24" s="1"/>
      <c r="W24" s="1"/>
      <c r="X24" s="1"/>
      <c r="Y24" s="1"/>
      <c r="Z24" s="1"/>
    </row>
    <row r="25" spans="1:26" ht="44.25" hidden="1" customHeight="1" x14ac:dyDescent="0.3">
      <c r="A25" s="62" t="s">
        <v>183</v>
      </c>
      <c r="B25" s="160" t="s">
        <v>184</v>
      </c>
      <c r="C25" s="156"/>
      <c r="D25" s="1"/>
      <c r="E25" s="1"/>
      <c r="F25" s="1"/>
      <c r="G25" s="1"/>
      <c r="H25" s="1"/>
      <c r="I25" s="1"/>
      <c r="J25" s="1"/>
      <c r="K25" s="1"/>
      <c r="L25" s="1"/>
      <c r="M25" s="1"/>
      <c r="N25" s="1"/>
      <c r="O25" s="1"/>
      <c r="P25" s="1"/>
      <c r="Q25" s="1"/>
      <c r="R25" s="1"/>
      <c r="S25" s="1"/>
      <c r="T25" s="1"/>
      <c r="U25" s="1"/>
      <c r="V25" s="1"/>
      <c r="W25" s="1"/>
      <c r="X25" s="1"/>
      <c r="Y25" s="1"/>
      <c r="Z25" s="1"/>
    </row>
    <row r="26" spans="1:26" ht="36" hidden="1" customHeight="1" x14ac:dyDescent="0.3">
      <c r="A26" s="64" t="s">
        <v>185</v>
      </c>
      <c r="B26" s="161" t="s">
        <v>186</v>
      </c>
      <c r="C26" s="156"/>
      <c r="D26" s="1"/>
      <c r="E26" s="1"/>
      <c r="F26" s="1"/>
      <c r="G26" s="1"/>
      <c r="H26" s="1"/>
      <c r="I26" s="1"/>
      <c r="J26" s="1"/>
      <c r="K26" s="1"/>
      <c r="L26" s="1"/>
      <c r="M26" s="1"/>
      <c r="N26" s="1"/>
      <c r="O26" s="1"/>
      <c r="P26" s="1"/>
      <c r="Q26" s="1"/>
      <c r="R26" s="1"/>
      <c r="S26" s="1"/>
      <c r="T26" s="1"/>
      <c r="U26" s="1"/>
      <c r="V26" s="1"/>
      <c r="W26" s="1"/>
      <c r="X26" s="1"/>
      <c r="Y26" s="1"/>
      <c r="Z26" s="1"/>
    </row>
    <row r="27" spans="1:26" ht="54.75" hidden="1" customHeight="1" x14ac:dyDescent="0.3">
      <c r="A27" s="62" t="s">
        <v>187</v>
      </c>
      <c r="B27" s="161" t="s">
        <v>188</v>
      </c>
      <c r="C27" s="156"/>
      <c r="D27" s="1"/>
      <c r="E27" s="1"/>
      <c r="F27" s="1"/>
      <c r="G27" s="1"/>
      <c r="H27" s="1"/>
      <c r="I27" s="1"/>
      <c r="J27" s="1"/>
      <c r="K27" s="1"/>
      <c r="L27" s="1"/>
      <c r="M27" s="1"/>
      <c r="N27" s="1"/>
      <c r="O27" s="1"/>
      <c r="P27" s="1"/>
      <c r="Q27" s="1"/>
      <c r="R27" s="1"/>
      <c r="S27" s="1"/>
      <c r="T27" s="1"/>
      <c r="U27" s="1"/>
      <c r="V27" s="1"/>
      <c r="W27" s="1"/>
      <c r="X27" s="1"/>
      <c r="Y27" s="1"/>
      <c r="Z27" s="1"/>
    </row>
    <row r="28" spans="1:26" ht="54.75" customHeight="1" x14ac:dyDescent="0.3">
      <c r="A28" s="62" t="s">
        <v>116</v>
      </c>
      <c r="B28" s="161" t="s">
        <v>189</v>
      </c>
      <c r="C28" s="156"/>
      <c r="D28" s="1"/>
      <c r="E28" s="1"/>
      <c r="F28" s="1"/>
      <c r="G28" s="1"/>
      <c r="H28" s="1"/>
      <c r="I28" s="1"/>
      <c r="J28" s="1"/>
      <c r="K28" s="1"/>
      <c r="L28" s="1"/>
      <c r="M28" s="1"/>
      <c r="N28" s="1"/>
      <c r="O28" s="1"/>
      <c r="P28" s="1"/>
      <c r="Q28" s="1"/>
      <c r="R28" s="1"/>
      <c r="S28" s="1"/>
      <c r="T28" s="1"/>
      <c r="U28" s="1"/>
      <c r="V28" s="1"/>
      <c r="W28" s="1"/>
      <c r="X28" s="1"/>
      <c r="Y28" s="1"/>
      <c r="Z28" s="1"/>
    </row>
    <row r="29" spans="1:26" ht="54.75" customHeight="1" x14ac:dyDescent="0.3">
      <c r="A29" s="62" t="s">
        <v>117</v>
      </c>
      <c r="B29" s="161" t="s">
        <v>190</v>
      </c>
      <c r="C29" s="156"/>
      <c r="D29" s="1"/>
      <c r="E29" s="1"/>
      <c r="F29" s="1"/>
      <c r="G29" s="1"/>
      <c r="H29" s="1"/>
      <c r="I29" s="1"/>
      <c r="J29" s="1"/>
      <c r="K29" s="1"/>
      <c r="L29" s="1"/>
      <c r="M29" s="1"/>
      <c r="N29" s="1"/>
      <c r="O29" s="1"/>
      <c r="P29" s="1"/>
      <c r="Q29" s="1"/>
      <c r="R29" s="1"/>
      <c r="S29" s="1"/>
      <c r="T29" s="1"/>
      <c r="U29" s="1"/>
      <c r="V29" s="1"/>
      <c r="W29" s="1"/>
      <c r="X29" s="1"/>
      <c r="Y29" s="1"/>
      <c r="Z29" s="1"/>
    </row>
    <row r="30" spans="1:26" ht="54.75" customHeight="1" x14ac:dyDescent="0.3">
      <c r="A30" s="62" t="s">
        <v>118</v>
      </c>
      <c r="B30" s="161" t="s">
        <v>191</v>
      </c>
      <c r="C30" s="156"/>
      <c r="D30" s="1"/>
      <c r="E30" s="1"/>
      <c r="F30" s="1"/>
      <c r="G30" s="1"/>
      <c r="H30" s="1"/>
      <c r="I30" s="1"/>
      <c r="J30" s="1"/>
      <c r="K30" s="1"/>
      <c r="L30" s="1"/>
      <c r="M30" s="1"/>
      <c r="N30" s="1"/>
      <c r="O30" s="1"/>
      <c r="P30" s="1"/>
      <c r="Q30" s="1"/>
      <c r="R30" s="1"/>
      <c r="S30" s="1"/>
      <c r="T30" s="1"/>
      <c r="U30" s="1"/>
      <c r="V30" s="1"/>
      <c r="W30" s="1"/>
      <c r="X30" s="1"/>
      <c r="Y30" s="1"/>
      <c r="Z30" s="1"/>
    </row>
    <row r="31" spans="1:26" ht="54.75" customHeight="1" x14ac:dyDescent="0.3">
      <c r="A31" s="62" t="s">
        <v>119</v>
      </c>
      <c r="B31" s="161" t="s">
        <v>192</v>
      </c>
      <c r="C31" s="156"/>
      <c r="D31" s="1"/>
      <c r="E31" s="1"/>
      <c r="F31" s="1"/>
      <c r="G31" s="1"/>
      <c r="H31" s="1"/>
      <c r="I31" s="1"/>
      <c r="J31" s="1"/>
      <c r="K31" s="1"/>
      <c r="L31" s="1"/>
      <c r="M31" s="1"/>
      <c r="N31" s="1"/>
      <c r="O31" s="1"/>
      <c r="P31" s="1"/>
      <c r="Q31" s="1"/>
      <c r="R31" s="1"/>
      <c r="S31" s="1"/>
      <c r="T31" s="1"/>
      <c r="U31" s="1"/>
      <c r="V31" s="1"/>
      <c r="W31" s="1"/>
      <c r="X31" s="1"/>
      <c r="Y31" s="1"/>
      <c r="Z31" s="1"/>
    </row>
    <row r="32" spans="1:26" ht="54.75" customHeight="1" x14ac:dyDescent="0.3">
      <c r="A32" s="62" t="s">
        <v>193</v>
      </c>
      <c r="B32" s="161" t="s">
        <v>194</v>
      </c>
      <c r="C32" s="156"/>
      <c r="D32" s="1"/>
      <c r="E32" s="1"/>
      <c r="F32" s="1"/>
      <c r="G32" s="1"/>
      <c r="H32" s="1"/>
      <c r="I32" s="1"/>
      <c r="J32" s="1"/>
      <c r="K32" s="1"/>
      <c r="L32" s="1"/>
      <c r="M32" s="1"/>
      <c r="N32" s="1"/>
      <c r="O32" s="1"/>
      <c r="P32" s="1"/>
      <c r="Q32" s="1"/>
      <c r="R32" s="1"/>
      <c r="S32" s="1"/>
      <c r="T32" s="1"/>
      <c r="U32" s="1"/>
      <c r="V32" s="1"/>
      <c r="W32" s="1"/>
      <c r="X32" s="1"/>
      <c r="Y32" s="1"/>
      <c r="Z32" s="1"/>
    </row>
    <row r="33" spans="1:26" ht="54.75" customHeight="1" x14ac:dyDescent="0.3">
      <c r="A33" s="62" t="s">
        <v>195</v>
      </c>
      <c r="B33" s="161" t="s">
        <v>196</v>
      </c>
      <c r="C33" s="156"/>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65"/>
      <c r="B34" s="66"/>
      <c r="C34" s="67"/>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65"/>
      <c r="B35" s="66"/>
      <c r="C35" s="67"/>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65"/>
      <c r="B36" s="66"/>
      <c r="C36" s="67"/>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65"/>
      <c r="B37" s="66"/>
      <c r="C37" s="67"/>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65"/>
      <c r="B38" s="66"/>
      <c r="C38" s="67"/>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65"/>
      <c r="B39" s="66"/>
      <c r="C39" s="67"/>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65"/>
      <c r="B40" s="66"/>
      <c r="C40" s="67"/>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65"/>
      <c r="B41" s="66"/>
      <c r="C41" s="67"/>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65"/>
      <c r="B42" s="66"/>
      <c r="C42" s="67"/>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65"/>
      <c r="B43" s="66"/>
      <c r="C43" s="67"/>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65"/>
      <c r="B44" s="66"/>
      <c r="C44" s="67"/>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65"/>
      <c r="B45" s="66"/>
      <c r="C45" s="67"/>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65"/>
      <c r="B46" s="66"/>
      <c r="C46" s="67"/>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65"/>
      <c r="B47" s="66"/>
      <c r="C47" s="67"/>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65"/>
      <c r="B48" s="66"/>
      <c r="C48" s="67"/>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65"/>
      <c r="B49" s="66"/>
      <c r="C49" s="67"/>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65"/>
      <c r="B50" s="66"/>
      <c r="C50" s="67"/>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65"/>
      <c r="B51" s="66"/>
      <c r="C51" s="67"/>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65"/>
      <c r="B52" s="66"/>
      <c r="C52" s="67"/>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65"/>
      <c r="B53" s="66"/>
      <c r="C53" s="67"/>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65"/>
      <c r="B54" s="66"/>
      <c r="C54" s="67"/>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65"/>
      <c r="B55" s="66"/>
      <c r="C55" s="67"/>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65"/>
      <c r="B56" s="66"/>
      <c r="C56" s="67"/>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65"/>
      <c r="B57" s="66"/>
      <c r="C57" s="67"/>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65"/>
      <c r="B58" s="66"/>
      <c r="C58" s="67"/>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65"/>
      <c r="B59" s="66"/>
      <c r="C59" s="67"/>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65"/>
      <c r="B60" s="66"/>
      <c r="C60" s="67"/>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65"/>
      <c r="B61" s="66"/>
      <c r="C61" s="67"/>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65"/>
      <c r="B62" s="66"/>
      <c r="C62" s="67"/>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65"/>
      <c r="B63" s="66"/>
      <c r="C63" s="67"/>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65"/>
      <c r="B64" s="66"/>
      <c r="C64" s="67"/>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65"/>
      <c r="B65" s="66"/>
      <c r="C65" s="67"/>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65"/>
      <c r="B66" s="66"/>
      <c r="C66" s="67"/>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65"/>
      <c r="B67" s="66"/>
      <c r="C67" s="67"/>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65"/>
      <c r="B68" s="66"/>
      <c r="C68" s="67"/>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65"/>
      <c r="B69" s="66"/>
      <c r="C69" s="67"/>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65"/>
      <c r="B70" s="66"/>
      <c r="C70" s="67"/>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65"/>
      <c r="B71" s="66"/>
      <c r="C71" s="67"/>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65"/>
      <c r="B72" s="66"/>
      <c r="C72" s="67"/>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65"/>
      <c r="B73" s="66"/>
      <c r="C73" s="67"/>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65"/>
      <c r="B74" s="66"/>
      <c r="C74" s="67"/>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65"/>
      <c r="B75" s="66"/>
      <c r="C75" s="67"/>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65"/>
      <c r="B76" s="66"/>
      <c r="C76" s="67"/>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65"/>
      <c r="B77" s="66"/>
      <c r="C77" s="67"/>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65"/>
      <c r="B78" s="66"/>
      <c r="C78" s="67"/>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65"/>
      <c r="B79" s="66"/>
      <c r="C79" s="67"/>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65"/>
      <c r="B80" s="66"/>
      <c r="C80" s="67"/>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65"/>
      <c r="B81" s="66"/>
      <c r="C81" s="67"/>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65"/>
      <c r="B82" s="66"/>
      <c r="C82" s="67"/>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65"/>
      <c r="B83" s="66"/>
      <c r="C83" s="67"/>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65"/>
      <c r="B84" s="66"/>
      <c r="C84" s="67"/>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65"/>
      <c r="B85" s="66"/>
      <c r="C85" s="67"/>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65"/>
      <c r="B86" s="66"/>
      <c r="C86" s="67"/>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65"/>
      <c r="B87" s="66"/>
      <c r="C87" s="67"/>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65"/>
      <c r="B88" s="66"/>
      <c r="C88" s="67"/>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65"/>
      <c r="B89" s="66"/>
      <c r="C89" s="67"/>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65"/>
      <c r="B90" s="66"/>
      <c r="C90" s="67"/>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65"/>
      <c r="B91" s="66"/>
      <c r="C91" s="67"/>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65"/>
      <c r="B92" s="66"/>
      <c r="C92" s="67"/>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65"/>
      <c r="B93" s="66"/>
      <c r="C93" s="67"/>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65"/>
      <c r="B94" s="66"/>
      <c r="C94" s="67"/>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65"/>
      <c r="B95" s="66"/>
      <c r="C95" s="67"/>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65"/>
      <c r="B96" s="66"/>
      <c r="C96" s="67"/>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65"/>
      <c r="B97" s="66"/>
      <c r="C97" s="67"/>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65"/>
      <c r="B98" s="66"/>
      <c r="C98" s="67"/>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65"/>
      <c r="B99" s="66"/>
      <c r="C99" s="67"/>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65"/>
      <c r="B100" s="66"/>
      <c r="C100" s="67"/>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65"/>
      <c r="B101" s="66"/>
      <c r="C101" s="67"/>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65"/>
      <c r="B102" s="66"/>
      <c r="C102" s="67"/>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65"/>
      <c r="B103" s="66"/>
      <c r="C103" s="67"/>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65"/>
      <c r="B104" s="66"/>
      <c r="C104" s="67"/>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65"/>
      <c r="B105" s="66"/>
      <c r="C105" s="67"/>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65"/>
      <c r="B106" s="66"/>
      <c r="C106" s="67"/>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65"/>
      <c r="B107" s="66"/>
      <c r="C107" s="67"/>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65"/>
      <c r="B108" s="66"/>
      <c r="C108" s="67"/>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65"/>
      <c r="B109" s="66"/>
      <c r="C109" s="67"/>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65"/>
      <c r="B110" s="66"/>
      <c r="C110" s="67"/>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65"/>
      <c r="B111" s="66"/>
      <c r="C111" s="67"/>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65"/>
      <c r="B112" s="66"/>
      <c r="C112" s="67"/>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65"/>
      <c r="B113" s="66"/>
      <c r="C113" s="67"/>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65"/>
      <c r="B114" s="66"/>
      <c r="C114" s="67"/>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65"/>
      <c r="B115" s="66"/>
      <c r="C115" s="67"/>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65"/>
      <c r="B116" s="66"/>
      <c r="C116" s="67"/>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65"/>
      <c r="B117" s="66"/>
      <c r="C117" s="67"/>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65"/>
      <c r="B118" s="66"/>
      <c r="C118" s="67"/>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65"/>
      <c r="B119" s="66"/>
      <c r="C119" s="67"/>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65"/>
      <c r="B120" s="66"/>
      <c r="C120" s="67"/>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65"/>
      <c r="B121" s="66"/>
      <c r="C121" s="67"/>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65"/>
      <c r="B122" s="66"/>
      <c r="C122" s="67"/>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65"/>
      <c r="B123" s="66"/>
      <c r="C123" s="67"/>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65"/>
      <c r="B124" s="66"/>
      <c r="C124" s="67"/>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65"/>
      <c r="B125" s="66"/>
      <c r="C125" s="67"/>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65"/>
      <c r="B126" s="66"/>
      <c r="C126" s="67"/>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65"/>
      <c r="B127" s="66"/>
      <c r="C127" s="67"/>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65"/>
      <c r="B128" s="66"/>
      <c r="C128" s="67"/>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65"/>
      <c r="B129" s="66"/>
      <c r="C129" s="67"/>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65"/>
      <c r="B130" s="66"/>
      <c r="C130" s="67"/>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65"/>
      <c r="B131" s="66"/>
      <c r="C131" s="67"/>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65"/>
      <c r="B132" s="66"/>
      <c r="C132" s="67"/>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65"/>
      <c r="B133" s="66"/>
      <c r="C133" s="67"/>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65"/>
      <c r="B134" s="66"/>
      <c r="C134" s="67"/>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65"/>
      <c r="B135" s="66"/>
      <c r="C135" s="67"/>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65"/>
      <c r="B136" s="66"/>
      <c r="C136" s="67"/>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65"/>
      <c r="B137" s="66"/>
      <c r="C137" s="67"/>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65"/>
      <c r="B138" s="66"/>
      <c r="C138" s="67"/>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65"/>
      <c r="B139" s="66"/>
      <c r="C139" s="67"/>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65"/>
      <c r="B140" s="66"/>
      <c r="C140" s="67"/>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65"/>
      <c r="B141" s="66"/>
      <c r="C141" s="67"/>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65"/>
      <c r="B142" s="66"/>
      <c r="C142" s="67"/>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65"/>
      <c r="B143" s="66"/>
      <c r="C143" s="67"/>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65"/>
      <c r="B144" s="66"/>
      <c r="C144" s="67"/>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65"/>
      <c r="B145" s="66"/>
      <c r="C145" s="67"/>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65"/>
      <c r="B146" s="66"/>
      <c r="C146" s="67"/>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65"/>
      <c r="B147" s="66"/>
      <c r="C147" s="67"/>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65"/>
      <c r="B148" s="66"/>
      <c r="C148" s="67"/>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65"/>
      <c r="B149" s="66"/>
      <c r="C149" s="67"/>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65"/>
      <c r="B150" s="66"/>
      <c r="C150" s="67"/>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65"/>
      <c r="B151" s="66"/>
      <c r="C151" s="67"/>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65"/>
      <c r="B152" s="66"/>
      <c r="C152" s="67"/>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65"/>
      <c r="B153" s="66"/>
      <c r="C153" s="67"/>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65"/>
      <c r="B154" s="66"/>
      <c r="C154" s="67"/>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65"/>
      <c r="B155" s="66"/>
      <c r="C155" s="67"/>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65"/>
      <c r="B156" s="66"/>
      <c r="C156" s="67"/>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65"/>
      <c r="B157" s="66"/>
      <c r="C157" s="67"/>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65"/>
      <c r="B158" s="66"/>
      <c r="C158" s="67"/>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65"/>
      <c r="B159" s="66"/>
      <c r="C159" s="67"/>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65"/>
      <c r="B160" s="66"/>
      <c r="C160" s="67"/>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65"/>
      <c r="B161" s="66"/>
      <c r="C161" s="67"/>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65"/>
      <c r="B162" s="66"/>
      <c r="C162" s="67"/>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65"/>
      <c r="B163" s="66"/>
      <c r="C163" s="67"/>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65"/>
      <c r="B164" s="66"/>
      <c r="C164" s="67"/>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65"/>
      <c r="B165" s="66"/>
      <c r="C165" s="67"/>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65"/>
      <c r="B166" s="66"/>
      <c r="C166" s="67"/>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65"/>
      <c r="B167" s="66"/>
      <c r="C167" s="67"/>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65"/>
      <c r="B168" s="66"/>
      <c r="C168" s="67"/>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65"/>
      <c r="B169" s="66"/>
      <c r="C169" s="67"/>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65"/>
      <c r="B170" s="66"/>
      <c r="C170" s="67"/>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65"/>
      <c r="B171" s="66"/>
      <c r="C171" s="67"/>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65"/>
      <c r="B172" s="66"/>
      <c r="C172" s="67"/>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65"/>
      <c r="B173" s="66"/>
      <c r="C173" s="67"/>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65"/>
      <c r="B174" s="66"/>
      <c r="C174" s="67"/>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65"/>
      <c r="B175" s="66"/>
      <c r="C175" s="67"/>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65"/>
      <c r="B176" s="66"/>
      <c r="C176" s="67"/>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65"/>
      <c r="B177" s="66"/>
      <c r="C177" s="67"/>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65"/>
      <c r="B178" s="66"/>
      <c r="C178" s="67"/>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65"/>
      <c r="B179" s="66"/>
      <c r="C179" s="67"/>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65"/>
      <c r="B180" s="66"/>
      <c r="C180" s="67"/>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65"/>
      <c r="B181" s="66"/>
      <c r="C181" s="67"/>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65"/>
      <c r="B182" s="66"/>
      <c r="C182" s="67"/>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65"/>
      <c r="B183" s="66"/>
      <c r="C183" s="67"/>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65"/>
      <c r="B184" s="66"/>
      <c r="C184" s="67"/>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65"/>
      <c r="B185" s="66"/>
      <c r="C185" s="67"/>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65"/>
      <c r="B186" s="66"/>
      <c r="C186" s="67"/>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65"/>
      <c r="B187" s="66"/>
      <c r="C187" s="67"/>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65"/>
      <c r="B188" s="66"/>
      <c r="C188" s="67"/>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65"/>
      <c r="B189" s="66"/>
      <c r="C189" s="67"/>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65"/>
      <c r="B190" s="66"/>
      <c r="C190" s="67"/>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65"/>
      <c r="B191" s="66"/>
      <c r="C191" s="67"/>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65"/>
      <c r="B192" s="66"/>
      <c r="C192" s="67"/>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65"/>
      <c r="B193" s="66"/>
      <c r="C193" s="67"/>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65"/>
      <c r="B194" s="66"/>
      <c r="C194" s="67"/>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65"/>
      <c r="B195" s="66"/>
      <c r="C195" s="67"/>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65"/>
      <c r="B196" s="66"/>
      <c r="C196" s="67"/>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65"/>
      <c r="B197" s="66"/>
      <c r="C197" s="67"/>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65"/>
      <c r="B198" s="66"/>
      <c r="C198" s="67"/>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65"/>
      <c r="B199" s="66"/>
      <c r="C199" s="67"/>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65"/>
      <c r="B200" s="66"/>
      <c r="C200" s="67"/>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65"/>
      <c r="B201" s="66"/>
      <c r="C201" s="67"/>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65"/>
      <c r="B202" s="66"/>
      <c r="C202" s="67"/>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65"/>
      <c r="B203" s="66"/>
      <c r="C203" s="67"/>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65"/>
      <c r="B204" s="66"/>
      <c r="C204" s="67"/>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65"/>
      <c r="B205" s="66"/>
      <c r="C205" s="67"/>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65"/>
      <c r="B206" s="66"/>
      <c r="C206" s="67"/>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65"/>
      <c r="B207" s="66"/>
      <c r="C207" s="67"/>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65"/>
      <c r="B208" s="66"/>
      <c r="C208" s="67"/>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65"/>
      <c r="B209" s="66"/>
      <c r="C209" s="67"/>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65"/>
      <c r="B210" s="66"/>
      <c r="C210" s="67"/>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65"/>
      <c r="B211" s="66"/>
      <c r="C211" s="67"/>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65"/>
      <c r="B212" s="66"/>
      <c r="C212" s="67"/>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65"/>
      <c r="B213" s="66"/>
      <c r="C213" s="67"/>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65"/>
      <c r="B214" s="66"/>
      <c r="C214" s="67"/>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65"/>
      <c r="B215" s="66"/>
      <c r="C215" s="67"/>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65"/>
      <c r="B216" s="66"/>
      <c r="C216" s="67"/>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65"/>
      <c r="B217" s="66"/>
      <c r="C217" s="67"/>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65"/>
      <c r="B218" s="66"/>
      <c r="C218" s="67"/>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65"/>
      <c r="B219" s="66"/>
      <c r="C219" s="67"/>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65"/>
      <c r="B220" s="66"/>
      <c r="C220" s="67"/>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65"/>
      <c r="B221" s="66"/>
      <c r="C221" s="67"/>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65"/>
      <c r="B222" s="66"/>
      <c r="C222" s="67"/>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65"/>
      <c r="B223" s="66"/>
      <c r="C223" s="67"/>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65"/>
      <c r="B224" s="66"/>
      <c r="C224" s="67"/>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65"/>
      <c r="B225" s="66"/>
      <c r="C225" s="67"/>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65"/>
      <c r="B226" s="66"/>
      <c r="C226" s="67"/>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65"/>
      <c r="B227" s="66"/>
      <c r="C227" s="67"/>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65"/>
      <c r="B228" s="66"/>
      <c r="C228" s="67"/>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65"/>
      <c r="B229" s="66"/>
      <c r="C229" s="67"/>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65"/>
      <c r="B230" s="66"/>
      <c r="C230" s="67"/>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65"/>
      <c r="B231" s="66"/>
      <c r="C231" s="67"/>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65"/>
      <c r="B232" s="66"/>
      <c r="C232" s="67"/>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65"/>
      <c r="B233" s="66"/>
      <c r="C233" s="67"/>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8" t="s">
        <v>197</v>
      </c>
      <c r="B1" s="162" t="s">
        <v>198</v>
      </c>
      <c r="C1" s="144"/>
      <c r="D1" s="144"/>
      <c r="E1" s="144"/>
      <c r="F1" s="145"/>
      <c r="G1" s="168" t="s">
        <v>199</v>
      </c>
      <c r="H1" s="145"/>
      <c r="I1" s="1"/>
      <c r="J1" s="1"/>
      <c r="K1" s="1"/>
      <c r="L1" s="1"/>
      <c r="M1" s="1"/>
      <c r="N1" s="1"/>
      <c r="O1" s="1"/>
      <c r="P1" s="1"/>
      <c r="Q1" s="1"/>
      <c r="R1" s="1"/>
      <c r="S1" s="1"/>
      <c r="T1" s="1"/>
      <c r="U1" s="1"/>
      <c r="V1" s="1"/>
      <c r="W1" s="1"/>
      <c r="X1" s="1"/>
      <c r="Y1" s="1"/>
      <c r="Z1" s="1"/>
    </row>
    <row r="2" spans="1:26" ht="14.25" customHeight="1" x14ac:dyDescent="0.3">
      <c r="A2" s="69">
        <v>1</v>
      </c>
      <c r="B2" s="163" t="s">
        <v>200</v>
      </c>
      <c r="C2" s="144"/>
      <c r="D2" s="144"/>
      <c r="E2" s="144"/>
      <c r="F2" s="145"/>
      <c r="G2" s="69" t="s">
        <v>90</v>
      </c>
      <c r="H2" s="69"/>
      <c r="I2" s="1"/>
      <c r="J2" s="1"/>
      <c r="K2" s="1"/>
      <c r="L2" s="1"/>
      <c r="M2" s="1"/>
      <c r="N2" s="1"/>
      <c r="O2" s="1"/>
      <c r="P2" s="1"/>
      <c r="Q2" s="1"/>
      <c r="R2" s="1">
        <v>1</v>
      </c>
      <c r="S2" s="1">
        <v>1</v>
      </c>
      <c r="T2" s="1"/>
      <c r="U2" s="1"/>
      <c r="V2" s="1"/>
      <c r="W2" s="1"/>
      <c r="X2" s="1"/>
      <c r="Y2" s="1"/>
      <c r="Z2" s="1"/>
    </row>
    <row r="3" spans="1:26" ht="14.25" customHeight="1" x14ac:dyDescent="0.3">
      <c r="A3" s="69">
        <v>2</v>
      </c>
      <c r="B3" s="163" t="s">
        <v>201</v>
      </c>
      <c r="C3" s="144"/>
      <c r="D3" s="144"/>
      <c r="E3" s="144"/>
      <c r="F3" s="145"/>
      <c r="G3" s="69" t="s">
        <v>90</v>
      </c>
      <c r="H3" s="69"/>
      <c r="I3" s="1"/>
      <c r="J3" s="1"/>
      <c r="K3" s="1"/>
      <c r="L3" s="1"/>
      <c r="M3" s="1"/>
      <c r="N3" s="1"/>
      <c r="O3" s="1"/>
      <c r="P3" s="1"/>
      <c r="Q3" s="1"/>
      <c r="R3" s="1">
        <v>1</v>
      </c>
      <c r="S3" s="1">
        <v>1</v>
      </c>
      <c r="T3" s="1"/>
      <c r="U3" s="1"/>
      <c r="V3" s="1"/>
      <c r="W3" s="1"/>
      <c r="X3" s="1"/>
      <c r="Y3" s="1"/>
      <c r="Z3" s="1"/>
    </row>
    <row r="4" spans="1:26" ht="14.25" customHeight="1" x14ac:dyDescent="0.3">
      <c r="A4" s="69">
        <v>3</v>
      </c>
      <c r="B4" s="163" t="s">
        <v>202</v>
      </c>
      <c r="C4" s="144"/>
      <c r="D4" s="144"/>
      <c r="E4" s="144"/>
      <c r="F4" s="145"/>
      <c r="G4" s="69"/>
      <c r="H4" s="69" t="s">
        <v>90</v>
      </c>
      <c r="I4" s="1"/>
      <c r="J4" s="1"/>
      <c r="K4" s="1"/>
      <c r="L4" s="1"/>
      <c r="M4" s="1"/>
      <c r="N4" s="1"/>
      <c r="O4" s="1"/>
      <c r="P4" s="1"/>
      <c r="Q4" s="1"/>
      <c r="R4" s="1">
        <v>1</v>
      </c>
      <c r="S4" s="1">
        <v>1</v>
      </c>
      <c r="T4" s="1"/>
      <c r="U4" s="1"/>
      <c r="V4" s="1"/>
      <c r="W4" s="1"/>
      <c r="X4" s="1"/>
      <c r="Y4" s="1"/>
      <c r="Z4" s="1"/>
    </row>
    <row r="5" spans="1:26" ht="14.25" customHeight="1" x14ac:dyDescent="0.3">
      <c r="A5" s="69">
        <v>4</v>
      </c>
      <c r="B5" s="163" t="s">
        <v>203</v>
      </c>
      <c r="C5" s="144"/>
      <c r="D5" s="144"/>
      <c r="E5" s="144"/>
      <c r="F5" s="145"/>
      <c r="G5" s="69"/>
      <c r="H5" s="69" t="s">
        <v>90</v>
      </c>
      <c r="I5" s="1"/>
      <c r="J5" s="1"/>
      <c r="K5" s="1"/>
      <c r="L5" s="1"/>
      <c r="M5" s="1"/>
      <c r="N5" s="1"/>
      <c r="O5" s="1"/>
      <c r="P5" s="1"/>
      <c r="Q5" s="1"/>
      <c r="R5" s="1">
        <v>1</v>
      </c>
      <c r="S5" s="1">
        <v>1</v>
      </c>
      <c r="T5" s="1"/>
      <c r="U5" s="1"/>
      <c r="V5" s="1"/>
      <c r="W5" s="1"/>
      <c r="X5" s="1"/>
      <c r="Y5" s="1"/>
      <c r="Z5" s="1"/>
    </row>
    <row r="6" spans="1:26" ht="14.25" customHeight="1" x14ac:dyDescent="0.3">
      <c r="A6" s="69">
        <v>5</v>
      </c>
      <c r="B6" s="163" t="s">
        <v>204</v>
      </c>
      <c r="C6" s="144"/>
      <c r="D6" s="144"/>
      <c r="E6" s="144"/>
      <c r="F6" s="145"/>
      <c r="G6" s="69" t="s">
        <v>90</v>
      </c>
      <c r="H6" s="69"/>
      <c r="I6" s="1"/>
      <c r="J6" s="1"/>
      <c r="K6" s="1"/>
      <c r="L6" s="1"/>
      <c r="M6" s="1"/>
      <c r="N6" s="1"/>
      <c r="O6" s="1"/>
      <c r="P6" s="1"/>
      <c r="Q6" s="1"/>
      <c r="R6" s="1">
        <v>1</v>
      </c>
      <c r="S6" s="1">
        <v>1</v>
      </c>
      <c r="T6" s="1"/>
      <c r="U6" s="1"/>
      <c r="V6" s="1"/>
      <c r="W6" s="1"/>
      <c r="X6" s="1"/>
      <c r="Y6" s="1"/>
      <c r="Z6" s="1"/>
    </row>
    <row r="7" spans="1:26" ht="14.25" customHeight="1" x14ac:dyDescent="0.3">
      <c r="A7" s="69">
        <v>6</v>
      </c>
      <c r="B7" s="163" t="s">
        <v>205</v>
      </c>
      <c r="C7" s="144"/>
      <c r="D7" s="144"/>
      <c r="E7" s="144"/>
      <c r="F7" s="145"/>
      <c r="G7" s="69" t="s">
        <v>90</v>
      </c>
      <c r="H7" s="69"/>
      <c r="I7" s="1"/>
      <c r="J7" s="1"/>
      <c r="K7" s="1"/>
      <c r="L7" s="1"/>
      <c r="M7" s="1"/>
      <c r="N7" s="1"/>
      <c r="O7" s="1"/>
      <c r="P7" s="1"/>
      <c r="Q7" s="1"/>
      <c r="R7" s="1">
        <v>1</v>
      </c>
      <c r="S7" s="1">
        <v>1</v>
      </c>
      <c r="T7" s="1"/>
      <c r="U7" s="1"/>
      <c r="V7" s="1"/>
      <c r="W7" s="1"/>
      <c r="X7" s="1"/>
      <c r="Y7" s="1"/>
      <c r="Z7" s="1"/>
    </row>
    <row r="8" spans="1:26" ht="14.25" customHeight="1" x14ac:dyDescent="0.3">
      <c r="A8" s="69">
        <v>7</v>
      </c>
      <c r="B8" s="163" t="s">
        <v>206</v>
      </c>
      <c r="C8" s="144"/>
      <c r="D8" s="144"/>
      <c r="E8" s="144"/>
      <c r="F8" s="145"/>
      <c r="G8" s="69"/>
      <c r="H8" s="69"/>
      <c r="I8" s="1"/>
      <c r="J8" s="1"/>
      <c r="K8" s="1"/>
      <c r="L8" s="1"/>
      <c r="M8" s="1"/>
      <c r="N8" s="1"/>
      <c r="O8" s="1"/>
      <c r="P8" s="1"/>
      <c r="Q8" s="1"/>
      <c r="R8" s="1">
        <v>1</v>
      </c>
      <c r="S8" s="1">
        <v>1</v>
      </c>
      <c r="T8" s="1"/>
      <c r="U8" s="1"/>
      <c r="V8" s="1"/>
      <c r="W8" s="1"/>
      <c r="X8" s="1"/>
      <c r="Y8" s="1"/>
      <c r="Z8" s="1"/>
    </row>
    <row r="9" spans="1:26" ht="30" customHeight="1" x14ac:dyDescent="0.3">
      <c r="A9" s="69">
        <v>8</v>
      </c>
      <c r="B9" s="164" t="s">
        <v>207</v>
      </c>
      <c r="C9" s="144"/>
      <c r="D9" s="144"/>
      <c r="E9" s="144"/>
      <c r="F9" s="145"/>
      <c r="G9" s="69" t="s">
        <v>90</v>
      </c>
      <c r="H9" s="69"/>
      <c r="I9" s="1"/>
      <c r="J9" s="1"/>
      <c r="K9" s="1"/>
      <c r="L9" s="1"/>
      <c r="M9" s="1"/>
      <c r="N9" s="1"/>
      <c r="O9" s="1"/>
      <c r="P9" s="1"/>
      <c r="Q9" s="1"/>
      <c r="R9" s="1">
        <v>1</v>
      </c>
      <c r="S9" s="1">
        <v>1</v>
      </c>
      <c r="T9" s="1"/>
      <c r="U9" s="1"/>
      <c r="V9" s="1"/>
      <c r="W9" s="1"/>
      <c r="X9" s="1"/>
      <c r="Y9" s="1"/>
      <c r="Z9" s="1"/>
    </row>
    <row r="10" spans="1:26" ht="14.25" customHeight="1" x14ac:dyDescent="0.3">
      <c r="A10" s="69">
        <v>9</v>
      </c>
      <c r="B10" s="163" t="s">
        <v>208</v>
      </c>
      <c r="C10" s="144"/>
      <c r="D10" s="144"/>
      <c r="E10" s="144"/>
      <c r="F10" s="145"/>
      <c r="G10" s="69"/>
      <c r="H10" s="69"/>
      <c r="I10" s="1"/>
      <c r="J10" s="1"/>
      <c r="K10" s="1"/>
      <c r="L10" s="1"/>
      <c r="M10" s="1"/>
      <c r="N10" s="1"/>
      <c r="O10" s="1"/>
      <c r="P10" s="1"/>
      <c r="Q10" s="1"/>
      <c r="R10" s="1">
        <v>1</v>
      </c>
      <c r="S10" s="1">
        <v>1</v>
      </c>
      <c r="T10" s="1"/>
      <c r="U10" s="1"/>
      <c r="V10" s="1"/>
      <c r="W10" s="1"/>
      <c r="X10" s="1"/>
      <c r="Y10" s="1"/>
      <c r="Z10" s="1"/>
    </row>
    <row r="11" spans="1:26" ht="14.25" customHeight="1" x14ac:dyDescent="0.3">
      <c r="A11" s="69">
        <v>10</v>
      </c>
      <c r="B11" s="163" t="s">
        <v>209</v>
      </c>
      <c r="C11" s="144"/>
      <c r="D11" s="144"/>
      <c r="E11" s="144"/>
      <c r="F11" s="145"/>
      <c r="G11" s="69"/>
      <c r="H11" s="69"/>
      <c r="I11" s="1"/>
      <c r="J11" s="1"/>
      <c r="K11" s="1"/>
      <c r="L11" s="1"/>
      <c r="M11" s="1"/>
      <c r="N11" s="1"/>
      <c r="O11" s="1"/>
      <c r="P11" s="1"/>
      <c r="Q11" s="1"/>
      <c r="R11" s="1">
        <v>1</v>
      </c>
      <c r="S11" s="1">
        <v>1</v>
      </c>
      <c r="T11" s="1"/>
      <c r="U11" s="1"/>
      <c r="V11" s="1"/>
      <c r="W11" s="1"/>
      <c r="X11" s="1"/>
      <c r="Y11" s="1"/>
      <c r="Z11" s="1"/>
    </row>
    <row r="12" spans="1:26" ht="14.25" customHeight="1" x14ac:dyDescent="0.3">
      <c r="A12" s="69">
        <v>11</v>
      </c>
      <c r="B12" s="163" t="s">
        <v>210</v>
      </c>
      <c r="C12" s="144"/>
      <c r="D12" s="144"/>
      <c r="E12" s="144"/>
      <c r="F12" s="145"/>
      <c r="G12" s="69" t="s">
        <v>90</v>
      </c>
      <c r="H12" s="69"/>
      <c r="I12" s="1"/>
      <c r="J12" s="1"/>
      <c r="K12" s="1"/>
      <c r="L12" s="1"/>
      <c r="M12" s="1"/>
      <c r="N12" s="1"/>
      <c r="O12" s="1"/>
      <c r="P12" s="1"/>
      <c r="Q12" s="1"/>
      <c r="R12" s="1">
        <v>1</v>
      </c>
      <c r="S12" s="1">
        <v>1</v>
      </c>
      <c r="T12" s="1"/>
      <c r="U12" s="1"/>
      <c r="V12" s="1"/>
      <c r="W12" s="1"/>
      <c r="X12" s="1"/>
      <c r="Y12" s="1"/>
      <c r="Z12" s="1"/>
    </row>
    <row r="13" spans="1:26" ht="14.25" customHeight="1" x14ac:dyDescent="0.3">
      <c r="A13" s="69">
        <v>12</v>
      </c>
      <c r="B13" s="163" t="s">
        <v>211</v>
      </c>
      <c r="C13" s="144"/>
      <c r="D13" s="144"/>
      <c r="E13" s="144"/>
      <c r="F13" s="145"/>
      <c r="G13" s="69" t="s">
        <v>90</v>
      </c>
      <c r="H13" s="69"/>
      <c r="I13" s="1"/>
      <c r="J13" s="1"/>
      <c r="K13" s="1"/>
      <c r="L13" s="1"/>
      <c r="M13" s="1"/>
      <c r="N13" s="1"/>
      <c r="O13" s="1"/>
      <c r="P13" s="1"/>
      <c r="Q13" s="1"/>
      <c r="R13" s="1">
        <v>1</v>
      </c>
      <c r="S13" s="1">
        <v>1</v>
      </c>
      <c r="T13" s="1"/>
      <c r="U13" s="1"/>
      <c r="V13" s="1"/>
      <c r="W13" s="1"/>
      <c r="X13" s="1"/>
      <c r="Y13" s="1"/>
      <c r="Z13" s="1"/>
    </row>
    <row r="14" spans="1:26" ht="14.25" customHeight="1" x14ac:dyDescent="0.3">
      <c r="A14" s="69">
        <v>13</v>
      </c>
      <c r="B14" s="163" t="s">
        <v>212</v>
      </c>
      <c r="C14" s="144"/>
      <c r="D14" s="144"/>
      <c r="E14" s="144"/>
      <c r="F14" s="145"/>
      <c r="G14" s="69" t="s">
        <v>90</v>
      </c>
      <c r="H14" s="69"/>
      <c r="I14" s="1"/>
      <c r="J14" s="1"/>
      <c r="K14" s="1"/>
      <c r="L14" s="1"/>
      <c r="M14" s="1"/>
      <c r="N14" s="1"/>
      <c r="O14" s="1"/>
      <c r="P14" s="1"/>
      <c r="Q14" s="1"/>
      <c r="R14" s="1">
        <v>1</v>
      </c>
      <c r="S14" s="1">
        <v>1</v>
      </c>
      <c r="T14" s="1"/>
      <c r="U14" s="1"/>
      <c r="V14" s="1"/>
      <c r="W14" s="1"/>
      <c r="X14" s="1"/>
      <c r="Y14" s="1"/>
      <c r="Z14" s="1"/>
    </row>
    <row r="15" spans="1:26" ht="14.25" customHeight="1" x14ac:dyDescent="0.3">
      <c r="A15" s="69">
        <v>14</v>
      </c>
      <c r="B15" s="163" t="s">
        <v>213</v>
      </c>
      <c r="C15" s="144"/>
      <c r="D15" s="144"/>
      <c r="E15" s="144"/>
      <c r="F15" s="145"/>
      <c r="G15" s="69" t="s">
        <v>90</v>
      </c>
      <c r="H15" s="69"/>
      <c r="I15" s="1"/>
      <c r="J15" s="1"/>
      <c r="K15" s="1"/>
      <c r="L15" s="1"/>
      <c r="M15" s="1"/>
      <c r="N15" s="1"/>
      <c r="O15" s="1"/>
      <c r="P15" s="1"/>
      <c r="Q15" s="1"/>
      <c r="R15" s="1">
        <v>1</v>
      </c>
      <c r="S15" s="1">
        <v>1</v>
      </c>
      <c r="T15" s="1"/>
      <c r="U15" s="1"/>
      <c r="V15" s="1"/>
      <c r="W15" s="1"/>
      <c r="X15" s="1"/>
      <c r="Y15" s="1"/>
      <c r="Z15" s="1"/>
    </row>
    <row r="16" spans="1:26" ht="14.25" customHeight="1" x14ac:dyDescent="0.3">
      <c r="A16" s="69">
        <v>15</v>
      </c>
      <c r="B16" s="163" t="s">
        <v>214</v>
      </c>
      <c r="C16" s="144"/>
      <c r="D16" s="144"/>
      <c r="E16" s="144"/>
      <c r="F16" s="145"/>
      <c r="G16" s="69" t="s">
        <v>90</v>
      </c>
      <c r="H16" s="69"/>
      <c r="I16" s="1"/>
      <c r="J16" s="1"/>
      <c r="K16" s="1"/>
      <c r="L16" s="1"/>
      <c r="M16" s="1"/>
      <c r="N16" s="1"/>
      <c r="O16" s="1"/>
      <c r="P16" s="1"/>
      <c r="Q16" s="1"/>
      <c r="R16" s="1">
        <v>1</v>
      </c>
      <c r="S16" s="1">
        <v>1</v>
      </c>
      <c r="T16" s="1"/>
      <c r="U16" s="1"/>
      <c r="V16" s="1"/>
      <c r="W16" s="1"/>
      <c r="X16" s="1"/>
      <c r="Y16" s="1"/>
      <c r="Z16" s="1"/>
    </row>
    <row r="17" spans="1:26" ht="14.25" customHeight="1" x14ac:dyDescent="0.3">
      <c r="A17" s="69">
        <v>16</v>
      </c>
      <c r="B17" s="163" t="s">
        <v>215</v>
      </c>
      <c r="C17" s="144"/>
      <c r="D17" s="144"/>
      <c r="E17" s="144"/>
      <c r="F17" s="145"/>
      <c r="G17" s="69" t="s">
        <v>90</v>
      </c>
      <c r="H17" s="69"/>
      <c r="I17" s="1"/>
      <c r="J17" s="1"/>
      <c r="K17" s="1"/>
      <c r="L17" s="1"/>
      <c r="M17" s="1"/>
      <c r="N17" s="1"/>
      <c r="O17" s="1"/>
      <c r="P17" s="1"/>
      <c r="Q17" s="1"/>
      <c r="R17" s="1">
        <v>1</v>
      </c>
      <c r="S17" s="1">
        <v>1</v>
      </c>
      <c r="T17" s="1"/>
      <c r="U17" s="1"/>
      <c r="V17" s="1"/>
      <c r="W17" s="1"/>
      <c r="X17" s="1"/>
      <c r="Y17" s="1"/>
      <c r="Z17" s="1"/>
    </row>
    <row r="18" spans="1:26" ht="14.25" customHeight="1" x14ac:dyDescent="0.3">
      <c r="A18" s="69">
        <v>17</v>
      </c>
      <c r="B18" s="163" t="s">
        <v>216</v>
      </c>
      <c r="C18" s="144"/>
      <c r="D18" s="144"/>
      <c r="E18" s="144"/>
      <c r="F18" s="145"/>
      <c r="G18" s="69" t="s">
        <v>90</v>
      </c>
      <c r="H18" s="69"/>
      <c r="I18" s="1"/>
      <c r="J18" s="1"/>
      <c r="K18" s="1"/>
      <c r="L18" s="1"/>
      <c r="M18" s="1"/>
      <c r="N18" s="1"/>
      <c r="O18" s="1"/>
      <c r="P18" s="1"/>
      <c r="Q18" s="1"/>
      <c r="R18" s="1">
        <v>1</v>
      </c>
      <c r="S18" s="1">
        <v>1</v>
      </c>
      <c r="T18" s="1"/>
      <c r="U18" s="1"/>
      <c r="V18" s="1"/>
      <c r="W18" s="1"/>
      <c r="X18" s="1"/>
      <c r="Y18" s="1"/>
      <c r="Z18" s="1"/>
    </row>
    <row r="19" spans="1:26" ht="14.25" customHeight="1" x14ac:dyDescent="0.3">
      <c r="A19" s="69">
        <v>18</v>
      </c>
      <c r="B19" s="163" t="s">
        <v>217</v>
      </c>
      <c r="C19" s="144"/>
      <c r="D19" s="144"/>
      <c r="E19" s="144"/>
      <c r="F19" s="145"/>
      <c r="G19" s="69" t="s">
        <v>90</v>
      </c>
      <c r="H19" s="69"/>
      <c r="I19" s="1"/>
      <c r="J19" s="1"/>
      <c r="K19" s="1"/>
      <c r="L19" s="1"/>
      <c r="M19" s="1"/>
      <c r="N19" s="1"/>
      <c r="O19" s="1"/>
      <c r="P19" s="1"/>
      <c r="Q19" s="1"/>
      <c r="R19" s="1">
        <v>1</v>
      </c>
      <c r="S19" s="1">
        <v>1</v>
      </c>
      <c r="T19" s="1"/>
      <c r="U19" s="1"/>
      <c r="V19" s="1"/>
      <c r="W19" s="1"/>
      <c r="X19" s="1"/>
      <c r="Y19" s="1"/>
      <c r="Z19" s="1"/>
    </row>
    <row r="20" spans="1:26" ht="14.25" customHeight="1" x14ac:dyDescent="0.3">
      <c r="A20" s="69">
        <v>19</v>
      </c>
      <c r="B20" s="163" t="s">
        <v>218</v>
      </c>
      <c r="C20" s="144"/>
      <c r="D20" s="144"/>
      <c r="E20" s="144"/>
      <c r="F20" s="145"/>
      <c r="G20" s="69"/>
      <c r="H20" s="69"/>
      <c r="I20" s="1"/>
      <c r="J20" s="1"/>
      <c r="K20" s="1"/>
      <c r="L20" s="1"/>
      <c r="M20" s="1"/>
      <c r="N20" s="1"/>
      <c r="O20" s="1"/>
      <c r="P20" s="1"/>
      <c r="Q20" s="1"/>
      <c r="R20" s="1">
        <v>1</v>
      </c>
      <c r="S20" s="1">
        <v>1</v>
      </c>
      <c r="T20" s="1"/>
      <c r="U20" s="1"/>
      <c r="V20" s="1"/>
      <c r="W20" s="1"/>
      <c r="X20" s="1"/>
      <c r="Y20" s="1"/>
      <c r="Z20" s="1"/>
    </row>
    <row r="21" spans="1:26" ht="14.25" customHeight="1" x14ac:dyDescent="0.3">
      <c r="A21" s="165" t="s">
        <v>219</v>
      </c>
      <c r="B21" s="166"/>
      <c r="C21" s="166"/>
      <c r="D21" s="166"/>
      <c r="E21" s="166"/>
      <c r="F21" s="167"/>
      <c r="G21" s="1">
        <f>+SUMIF($G$2:$G$20,"X",$R$2:$R$20)</f>
        <v>13</v>
      </c>
      <c r="H21" s="1">
        <f>+SUMIF(H2:H20,"X",S2:S20)</f>
        <v>2</v>
      </c>
      <c r="I21" s="1"/>
      <c r="J21" s="1"/>
      <c r="K21" s="1"/>
      <c r="L21" s="1"/>
      <c r="M21" s="1"/>
      <c r="N21" s="1"/>
      <c r="O21" s="1"/>
      <c r="P21" s="1"/>
      <c r="Q21" s="1"/>
      <c r="R21" s="1"/>
      <c r="S21" s="1"/>
      <c r="T21" s="1"/>
      <c r="U21" s="1"/>
      <c r="V21" s="1"/>
      <c r="W21" s="1"/>
      <c r="X21" s="1"/>
      <c r="Y21" s="1"/>
      <c r="Z21" s="1"/>
    </row>
    <row r="22" spans="1:26" ht="14.25" customHeight="1" x14ac:dyDescent="0.3">
      <c r="A22" s="165" t="s">
        <v>220</v>
      </c>
      <c r="B22" s="166"/>
      <c r="C22" s="166"/>
      <c r="D22" s="166"/>
      <c r="E22" s="166"/>
      <c r="F22" s="167"/>
      <c r="G22" s="1"/>
      <c r="H22" s="1"/>
      <c r="I22" s="1"/>
      <c r="J22" s="1"/>
      <c r="K22" s="1"/>
      <c r="L22" s="1"/>
      <c r="M22" s="1"/>
      <c r="N22" s="1"/>
      <c r="O22" s="1"/>
      <c r="P22" s="1"/>
      <c r="Q22" s="1"/>
      <c r="R22" s="1"/>
      <c r="S22" s="1"/>
      <c r="T22" s="1"/>
      <c r="U22" s="1"/>
      <c r="V22" s="1"/>
      <c r="W22" s="1"/>
      <c r="X22" s="1"/>
      <c r="Y22" s="1"/>
      <c r="Z22" s="1"/>
    </row>
    <row r="23" spans="1:26" ht="14.25" customHeight="1" x14ac:dyDescent="0.3">
      <c r="A23" s="165" t="s">
        <v>221</v>
      </c>
      <c r="B23" s="166"/>
      <c r="C23" s="166"/>
      <c r="D23" s="166"/>
      <c r="E23" s="166"/>
      <c r="F23" s="167"/>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68" t="s">
        <v>197</v>
      </c>
      <c r="B27" s="162" t="s">
        <v>198</v>
      </c>
      <c r="C27" s="144"/>
      <c r="D27" s="144"/>
      <c r="E27" s="144"/>
      <c r="F27" s="145"/>
      <c r="G27" s="168" t="s">
        <v>199</v>
      </c>
      <c r="H27" s="145"/>
      <c r="I27" s="1"/>
      <c r="J27" s="1"/>
      <c r="K27" s="1"/>
      <c r="L27" s="1"/>
      <c r="M27" s="1"/>
      <c r="N27" s="1"/>
      <c r="O27" s="1"/>
      <c r="P27" s="1"/>
      <c r="Q27" s="1"/>
      <c r="R27" s="1"/>
      <c r="S27" s="1"/>
      <c r="T27" s="1"/>
      <c r="U27" s="1"/>
      <c r="V27" s="1"/>
      <c r="W27" s="1"/>
      <c r="X27" s="1"/>
      <c r="Y27" s="1"/>
      <c r="Z27" s="1"/>
    </row>
    <row r="28" spans="1:26" ht="14.25" customHeight="1" x14ac:dyDescent="0.3">
      <c r="A28" s="69">
        <v>1</v>
      </c>
      <c r="B28" s="163" t="s">
        <v>200</v>
      </c>
      <c r="C28" s="144"/>
      <c r="D28" s="144"/>
      <c r="E28" s="144"/>
      <c r="F28" s="145"/>
      <c r="G28" s="69"/>
      <c r="H28" s="69"/>
      <c r="I28" s="1"/>
      <c r="J28" s="1"/>
      <c r="K28" s="1"/>
      <c r="L28" s="1"/>
      <c r="M28" s="1"/>
      <c r="N28" s="1"/>
      <c r="O28" s="1"/>
      <c r="P28" s="1"/>
      <c r="Q28" s="1"/>
      <c r="R28" s="1"/>
      <c r="S28" s="1"/>
      <c r="T28" s="1"/>
      <c r="U28" s="1"/>
      <c r="V28" s="1"/>
      <c r="W28" s="1"/>
      <c r="X28" s="1"/>
      <c r="Y28" s="1"/>
      <c r="Z28" s="1"/>
    </row>
    <row r="29" spans="1:26" ht="14.25" customHeight="1" x14ac:dyDescent="0.3">
      <c r="A29" s="69">
        <v>2</v>
      </c>
      <c r="B29" s="163" t="s">
        <v>201</v>
      </c>
      <c r="C29" s="144"/>
      <c r="D29" s="144"/>
      <c r="E29" s="144"/>
      <c r="F29" s="145"/>
      <c r="G29" s="69"/>
      <c r="H29" s="69"/>
      <c r="I29" s="1"/>
      <c r="J29" s="1"/>
      <c r="K29" s="1"/>
      <c r="L29" s="1"/>
      <c r="M29" s="1"/>
      <c r="N29" s="1"/>
      <c r="O29" s="1"/>
      <c r="P29" s="1"/>
      <c r="Q29" s="1"/>
      <c r="R29" s="1"/>
      <c r="S29" s="1"/>
      <c r="T29" s="1"/>
      <c r="U29" s="1"/>
      <c r="V29" s="1"/>
      <c r="W29" s="1"/>
      <c r="X29" s="1"/>
      <c r="Y29" s="1"/>
      <c r="Z29" s="1"/>
    </row>
    <row r="30" spans="1:26" ht="14.25" customHeight="1" x14ac:dyDescent="0.3">
      <c r="A30" s="69">
        <v>3</v>
      </c>
      <c r="B30" s="163" t="s">
        <v>202</v>
      </c>
      <c r="C30" s="144"/>
      <c r="D30" s="144"/>
      <c r="E30" s="144"/>
      <c r="F30" s="145"/>
      <c r="G30" s="69"/>
      <c r="H30" s="69"/>
      <c r="I30" s="1"/>
      <c r="J30" s="1"/>
      <c r="K30" s="1"/>
      <c r="L30" s="1"/>
      <c r="M30" s="1"/>
      <c r="N30" s="1"/>
      <c r="O30" s="1"/>
      <c r="P30" s="1"/>
      <c r="Q30" s="1"/>
      <c r="R30" s="1"/>
      <c r="S30" s="1"/>
      <c r="T30" s="1"/>
      <c r="U30" s="1"/>
      <c r="V30" s="1"/>
      <c r="W30" s="1"/>
      <c r="X30" s="1"/>
      <c r="Y30" s="1"/>
      <c r="Z30" s="1"/>
    </row>
    <row r="31" spans="1:26" ht="14.25" customHeight="1" x14ac:dyDescent="0.3">
      <c r="A31" s="69">
        <v>4</v>
      </c>
      <c r="B31" s="163" t="s">
        <v>222</v>
      </c>
      <c r="C31" s="144"/>
      <c r="D31" s="144"/>
      <c r="E31" s="144"/>
      <c r="F31" s="145"/>
      <c r="G31" s="69"/>
      <c r="H31" s="69"/>
      <c r="I31" s="1"/>
      <c r="J31" s="1"/>
      <c r="K31" s="1"/>
      <c r="L31" s="1"/>
      <c r="M31" s="1"/>
      <c r="N31" s="1"/>
      <c r="O31" s="1"/>
      <c r="P31" s="1"/>
      <c r="Q31" s="1"/>
      <c r="R31" s="1"/>
      <c r="S31" s="1"/>
      <c r="T31" s="1"/>
      <c r="U31" s="1"/>
      <c r="V31" s="1"/>
      <c r="W31" s="1"/>
      <c r="X31" s="1"/>
      <c r="Y31" s="1"/>
      <c r="Z31" s="1"/>
    </row>
    <row r="32" spans="1:26" ht="14.25" customHeight="1" x14ac:dyDescent="0.3">
      <c r="A32" s="69">
        <v>5</v>
      </c>
      <c r="B32" s="163" t="s">
        <v>204</v>
      </c>
      <c r="C32" s="144"/>
      <c r="D32" s="144"/>
      <c r="E32" s="144"/>
      <c r="F32" s="145"/>
      <c r="G32" s="69"/>
      <c r="H32" s="69"/>
      <c r="I32" s="1"/>
      <c r="J32" s="1"/>
      <c r="K32" s="1"/>
      <c r="L32" s="1"/>
      <c r="M32" s="1"/>
      <c r="N32" s="1"/>
      <c r="O32" s="1"/>
      <c r="P32" s="1"/>
      <c r="Q32" s="1"/>
      <c r="R32" s="1"/>
      <c r="S32" s="1"/>
      <c r="T32" s="1"/>
      <c r="U32" s="1"/>
      <c r="V32" s="1"/>
      <c r="W32" s="1"/>
      <c r="X32" s="1"/>
      <c r="Y32" s="1"/>
      <c r="Z32" s="1"/>
    </row>
    <row r="33" spans="1:26" ht="14.25" customHeight="1" x14ac:dyDescent="0.3">
      <c r="A33" s="69">
        <v>6</v>
      </c>
      <c r="B33" s="163" t="s">
        <v>205</v>
      </c>
      <c r="C33" s="144"/>
      <c r="D33" s="144"/>
      <c r="E33" s="144"/>
      <c r="F33" s="145"/>
      <c r="G33" s="69"/>
      <c r="H33" s="69"/>
      <c r="I33" s="1"/>
      <c r="J33" s="1"/>
      <c r="K33" s="1"/>
      <c r="L33" s="1"/>
      <c r="M33" s="1"/>
      <c r="N33" s="1"/>
      <c r="O33" s="1"/>
      <c r="P33" s="1"/>
      <c r="Q33" s="1"/>
      <c r="R33" s="1"/>
      <c r="S33" s="1"/>
      <c r="T33" s="1"/>
      <c r="U33" s="1"/>
      <c r="V33" s="1"/>
      <c r="W33" s="1"/>
      <c r="X33" s="1"/>
      <c r="Y33" s="1"/>
      <c r="Z33" s="1"/>
    </row>
    <row r="34" spans="1:26" ht="14.25" customHeight="1" x14ac:dyDescent="0.3">
      <c r="A34" s="69">
        <v>7</v>
      </c>
      <c r="B34" s="163" t="s">
        <v>206</v>
      </c>
      <c r="C34" s="144"/>
      <c r="D34" s="144"/>
      <c r="E34" s="144"/>
      <c r="F34" s="145"/>
      <c r="G34" s="69"/>
      <c r="H34" s="69"/>
      <c r="I34" s="1"/>
      <c r="J34" s="1"/>
      <c r="K34" s="1"/>
      <c r="L34" s="1"/>
      <c r="M34" s="1"/>
      <c r="N34" s="1"/>
      <c r="O34" s="1"/>
      <c r="P34" s="1"/>
      <c r="Q34" s="1"/>
      <c r="R34" s="1"/>
      <c r="S34" s="1"/>
      <c r="T34" s="1"/>
      <c r="U34" s="1"/>
      <c r="V34" s="1"/>
      <c r="W34" s="1"/>
      <c r="X34" s="1"/>
      <c r="Y34" s="1"/>
      <c r="Z34" s="1"/>
    </row>
    <row r="35" spans="1:26" ht="14.25" customHeight="1" x14ac:dyDescent="0.3">
      <c r="A35" s="69">
        <v>8</v>
      </c>
      <c r="B35" s="164" t="s">
        <v>207</v>
      </c>
      <c r="C35" s="144"/>
      <c r="D35" s="144"/>
      <c r="E35" s="144"/>
      <c r="F35" s="145"/>
      <c r="G35" s="69"/>
      <c r="H35" s="69"/>
      <c r="I35" s="1"/>
      <c r="J35" s="1"/>
      <c r="K35" s="1"/>
      <c r="L35" s="1"/>
      <c r="M35" s="1"/>
      <c r="N35" s="1"/>
      <c r="O35" s="1"/>
      <c r="P35" s="1"/>
      <c r="Q35" s="1"/>
      <c r="R35" s="1"/>
      <c r="S35" s="1"/>
      <c r="T35" s="1"/>
      <c r="U35" s="1"/>
      <c r="V35" s="1"/>
      <c r="W35" s="1"/>
      <c r="X35" s="1"/>
      <c r="Y35" s="1"/>
      <c r="Z35" s="1"/>
    </row>
    <row r="36" spans="1:26" ht="14.25" customHeight="1" x14ac:dyDescent="0.3">
      <c r="A36" s="69">
        <v>9</v>
      </c>
      <c r="B36" s="163" t="s">
        <v>208</v>
      </c>
      <c r="C36" s="144"/>
      <c r="D36" s="144"/>
      <c r="E36" s="144"/>
      <c r="F36" s="145"/>
      <c r="G36" s="69"/>
      <c r="H36" s="69"/>
      <c r="I36" s="1"/>
      <c r="J36" s="1"/>
      <c r="K36" s="1"/>
      <c r="L36" s="1"/>
      <c r="M36" s="1"/>
      <c r="N36" s="1"/>
      <c r="O36" s="1"/>
      <c r="P36" s="1"/>
      <c r="Q36" s="1"/>
      <c r="R36" s="1"/>
      <c r="S36" s="1"/>
      <c r="T36" s="1"/>
      <c r="U36" s="1"/>
      <c r="V36" s="1"/>
      <c r="W36" s="1"/>
      <c r="X36" s="1"/>
      <c r="Y36" s="1"/>
      <c r="Z36" s="1"/>
    </row>
    <row r="37" spans="1:26" ht="14.25" customHeight="1" x14ac:dyDescent="0.3">
      <c r="A37" s="69">
        <v>10</v>
      </c>
      <c r="B37" s="163" t="s">
        <v>209</v>
      </c>
      <c r="C37" s="144"/>
      <c r="D37" s="144"/>
      <c r="E37" s="144"/>
      <c r="F37" s="145"/>
      <c r="G37" s="69"/>
      <c r="H37" s="69"/>
      <c r="I37" s="1"/>
      <c r="J37" s="1"/>
      <c r="K37" s="1"/>
      <c r="L37" s="1"/>
      <c r="M37" s="1"/>
      <c r="N37" s="1"/>
      <c r="O37" s="1"/>
      <c r="P37" s="1"/>
      <c r="Q37" s="1"/>
      <c r="R37" s="1"/>
      <c r="S37" s="1"/>
      <c r="T37" s="1"/>
      <c r="U37" s="1"/>
      <c r="V37" s="1"/>
      <c r="W37" s="1"/>
      <c r="X37" s="1"/>
      <c r="Y37" s="1"/>
      <c r="Z37" s="1"/>
    </row>
    <row r="38" spans="1:26" ht="14.25" customHeight="1" x14ac:dyDescent="0.3">
      <c r="A38" s="69">
        <v>11</v>
      </c>
      <c r="B38" s="163" t="s">
        <v>210</v>
      </c>
      <c r="C38" s="144"/>
      <c r="D38" s="144"/>
      <c r="E38" s="144"/>
      <c r="F38" s="145"/>
      <c r="G38" s="69"/>
      <c r="H38" s="69"/>
      <c r="I38" s="1"/>
      <c r="J38" s="1"/>
      <c r="K38" s="1"/>
      <c r="L38" s="1"/>
      <c r="M38" s="1"/>
      <c r="N38" s="1"/>
      <c r="O38" s="1"/>
      <c r="P38" s="1"/>
      <c r="Q38" s="1"/>
      <c r="R38" s="1"/>
      <c r="S38" s="1"/>
      <c r="T38" s="1"/>
      <c r="U38" s="1"/>
      <c r="V38" s="1"/>
      <c r="W38" s="1"/>
      <c r="X38" s="1"/>
      <c r="Y38" s="1"/>
      <c r="Z38" s="1"/>
    </row>
    <row r="39" spans="1:26" ht="14.25" customHeight="1" x14ac:dyDescent="0.3">
      <c r="A39" s="69">
        <v>12</v>
      </c>
      <c r="B39" s="163" t="s">
        <v>211</v>
      </c>
      <c r="C39" s="144"/>
      <c r="D39" s="144"/>
      <c r="E39" s="144"/>
      <c r="F39" s="145"/>
      <c r="G39" s="69"/>
      <c r="H39" s="69"/>
      <c r="I39" s="1"/>
      <c r="J39" s="1"/>
      <c r="K39" s="1"/>
      <c r="L39" s="1"/>
      <c r="M39" s="1"/>
      <c r="N39" s="1"/>
      <c r="O39" s="1"/>
      <c r="P39" s="1"/>
      <c r="Q39" s="1"/>
      <c r="R39" s="1"/>
      <c r="S39" s="1"/>
      <c r="T39" s="1"/>
      <c r="U39" s="1"/>
      <c r="V39" s="1"/>
      <c r="W39" s="1"/>
      <c r="X39" s="1"/>
      <c r="Y39" s="1"/>
      <c r="Z39" s="1"/>
    </row>
    <row r="40" spans="1:26" ht="14.25" customHeight="1" x14ac:dyDescent="0.3">
      <c r="A40" s="69">
        <v>13</v>
      </c>
      <c r="B40" s="163" t="s">
        <v>212</v>
      </c>
      <c r="C40" s="144"/>
      <c r="D40" s="144"/>
      <c r="E40" s="144"/>
      <c r="F40" s="145"/>
      <c r="G40" s="69"/>
      <c r="H40" s="69"/>
      <c r="I40" s="1"/>
      <c r="J40" s="1"/>
      <c r="K40" s="1"/>
      <c r="L40" s="1"/>
      <c r="M40" s="1"/>
      <c r="N40" s="1"/>
      <c r="O40" s="1"/>
      <c r="P40" s="1"/>
      <c r="Q40" s="1"/>
      <c r="R40" s="1"/>
      <c r="S40" s="1"/>
      <c r="T40" s="1"/>
      <c r="U40" s="1"/>
      <c r="V40" s="1"/>
      <c r="W40" s="1"/>
      <c r="X40" s="1"/>
      <c r="Y40" s="1"/>
      <c r="Z40" s="1"/>
    </row>
    <row r="41" spans="1:26" ht="14.25" customHeight="1" x14ac:dyDescent="0.3">
      <c r="A41" s="69">
        <v>14</v>
      </c>
      <c r="B41" s="163" t="s">
        <v>213</v>
      </c>
      <c r="C41" s="144"/>
      <c r="D41" s="144"/>
      <c r="E41" s="144"/>
      <c r="F41" s="145"/>
      <c r="G41" s="69"/>
      <c r="H41" s="69"/>
      <c r="I41" s="1"/>
      <c r="J41" s="1"/>
      <c r="K41" s="1"/>
      <c r="L41" s="1"/>
      <c r="M41" s="1"/>
      <c r="N41" s="1"/>
      <c r="O41" s="1"/>
      <c r="P41" s="1"/>
      <c r="Q41" s="1"/>
      <c r="R41" s="1"/>
      <c r="S41" s="1"/>
      <c r="T41" s="1"/>
      <c r="U41" s="1"/>
      <c r="V41" s="1"/>
      <c r="W41" s="1"/>
      <c r="X41" s="1"/>
      <c r="Y41" s="1"/>
      <c r="Z41" s="1"/>
    </row>
    <row r="42" spans="1:26" ht="14.25" customHeight="1" x14ac:dyDescent="0.3">
      <c r="A42" s="69">
        <v>15</v>
      </c>
      <c r="B42" s="163" t="s">
        <v>214</v>
      </c>
      <c r="C42" s="144"/>
      <c r="D42" s="144"/>
      <c r="E42" s="144"/>
      <c r="F42" s="145"/>
      <c r="G42" s="69"/>
      <c r="H42" s="69"/>
      <c r="I42" s="1"/>
      <c r="J42" s="1"/>
      <c r="K42" s="1"/>
      <c r="L42" s="1"/>
      <c r="M42" s="1"/>
      <c r="N42" s="1"/>
      <c r="O42" s="1"/>
      <c r="P42" s="1"/>
      <c r="Q42" s="1"/>
      <c r="R42" s="1"/>
      <c r="S42" s="1"/>
      <c r="T42" s="1"/>
      <c r="U42" s="1"/>
      <c r="V42" s="1"/>
      <c r="W42" s="1"/>
      <c r="X42" s="1"/>
      <c r="Y42" s="1"/>
      <c r="Z42" s="1"/>
    </row>
    <row r="43" spans="1:26" ht="14.25" customHeight="1" x14ac:dyDescent="0.3">
      <c r="A43" s="69">
        <v>16</v>
      </c>
      <c r="B43" s="163" t="s">
        <v>215</v>
      </c>
      <c r="C43" s="144"/>
      <c r="D43" s="144"/>
      <c r="E43" s="144"/>
      <c r="F43" s="145"/>
      <c r="G43" s="69"/>
      <c r="H43" s="69"/>
      <c r="I43" s="1"/>
      <c r="J43" s="1"/>
      <c r="K43" s="1"/>
      <c r="L43" s="1"/>
      <c r="M43" s="1"/>
      <c r="N43" s="1"/>
      <c r="O43" s="1"/>
      <c r="P43" s="1"/>
      <c r="Q43" s="1"/>
      <c r="R43" s="1"/>
      <c r="S43" s="1"/>
      <c r="T43" s="1"/>
      <c r="U43" s="1"/>
      <c r="V43" s="1"/>
      <c r="W43" s="1"/>
      <c r="X43" s="1"/>
      <c r="Y43" s="1"/>
      <c r="Z43" s="1"/>
    </row>
    <row r="44" spans="1:26" ht="14.25" customHeight="1" x14ac:dyDescent="0.3">
      <c r="A44" s="69">
        <v>17</v>
      </c>
      <c r="B44" s="163" t="s">
        <v>216</v>
      </c>
      <c r="C44" s="144"/>
      <c r="D44" s="144"/>
      <c r="E44" s="144"/>
      <c r="F44" s="145"/>
      <c r="G44" s="69"/>
      <c r="H44" s="69"/>
      <c r="I44" s="1"/>
      <c r="J44" s="1"/>
      <c r="K44" s="1"/>
      <c r="L44" s="1"/>
      <c r="M44" s="1"/>
      <c r="N44" s="1"/>
      <c r="O44" s="1"/>
      <c r="P44" s="1"/>
      <c r="Q44" s="1"/>
      <c r="R44" s="1"/>
      <c r="S44" s="1"/>
      <c r="T44" s="1"/>
      <c r="U44" s="1"/>
      <c r="V44" s="1"/>
      <c r="W44" s="1"/>
      <c r="X44" s="1"/>
      <c r="Y44" s="1"/>
      <c r="Z44" s="1"/>
    </row>
    <row r="45" spans="1:26" ht="14.25" customHeight="1" x14ac:dyDescent="0.3">
      <c r="A45" s="69">
        <v>18</v>
      </c>
      <c r="B45" s="163" t="s">
        <v>217</v>
      </c>
      <c r="C45" s="144"/>
      <c r="D45" s="144"/>
      <c r="E45" s="144"/>
      <c r="F45" s="145"/>
      <c r="G45" s="69"/>
      <c r="H45" s="69"/>
      <c r="I45" s="1"/>
      <c r="J45" s="1"/>
      <c r="K45" s="1"/>
      <c r="L45" s="1"/>
      <c r="M45" s="1"/>
      <c r="N45" s="1"/>
      <c r="O45" s="1"/>
      <c r="P45" s="1"/>
      <c r="Q45" s="1"/>
      <c r="R45" s="1"/>
      <c r="S45" s="1"/>
      <c r="T45" s="1"/>
      <c r="U45" s="1"/>
      <c r="V45" s="1"/>
      <c r="W45" s="1"/>
      <c r="X45" s="1"/>
      <c r="Y45" s="1"/>
      <c r="Z45" s="1"/>
    </row>
    <row r="46" spans="1:26" ht="14.25" customHeight="1" x14ac:dyDescent="0.3">
      <c r="A46" s="69">
        <v>19</v>
      </c>
      <c r="B46" s="163" t="s">
        <v>218</v>
      </c>
      <c r="C46" s="144"/>
      <c r="D46" s="144"/>
      <c r="E46" s="144"/>
      <c r="F46" s="145"/>
      <c r="G46" s="69"/>
      <c r="H46" s="69"/>
      <c r="I46" s="1"/>
      <c r="J46" s="1"/>
      <c r="K46" s="1"/>
      <c r="L46" s="1"/>
      <c r="M46" s="1"/>
      <c r="N46" s="1"/>
      <c r="O46" s="1"/>
      <c r="P46" s="1"/>
      <c r="Q46" s="1"/>
      <c r="R46" s="1"/>
      <c r="S46" s="1"/>
      <c r="T46" s="1"/>
      <c r="U46" s="1"/>
      <c r="V46" s="1"/>
      <c r="W46" s="1"/>
      <c r="X46" s="1"/>
      <c r="Y46" s="1"/>
      <c r="Z46" s="1"/>
    </row>
    <row r="47" spans="1:26" ht="14.25" customHeight="1" x14ac:dyDescent="0.3">
      <c r="A47" s="165" t="s">
        <v>223</v>
      </c>
      <c r="B47" s="166"/>
      <c r="C47" s="166"/>
      <c r="D47" s="166"/>
      <c r="E47" s="166"/>
      <c r="F47" s="167"/>
      <c r="G47" s="1">
        <f>+SUMIF($G$28:$G$46,"X",$R$2:$R$20)</f>
        <v>0</v>
      </c>
      <c r="H47" s="1">
        <f>+SUMIF(H28:H46,"X",$S$2:$S$20)</f>
        <v>0</v>
      </c>
      <c r="I47" s="1"/>
      <c r="J47" s="1"/>
      <c r="K47" s="1"/>
      <c r="L47" s="1"/>
      <c r="M47" s="1"/>
      <c r="N47" s="1"/>
      <c r="O47" s="1"/>
      <c r="P47" s="1"/>
      <c r="Q47" s="1"/>
      <c r="R47" s="1"/>
      <c r="S47" s="1"/>
      <c r="T47" s="1"/>
      <c r="U47" s="1"/>
      <c r="V47" s="1"/>
      <c r="W47" s="1"/>
      <c r="X47" s="1"/>
      <c r="Y47" s="1"/>
      <c r="Z47" s="1"/>
    </row>
    <row r="48" spans="1:26" ht="14.25" customHeight="1" x14ac:dyDescent="0.3">
      <c r="A48" s="165" t="s">
        <v>224</v>
      </c>
      <c r="B48" s="166"/>
      <c r="C48" s="166"/>
      <c r="D48" s="166"/>
      <c r="E48" s="166"/>
      <c r="F48" s="167"/>
      <c r="G48" s="1"/>
      <c r="H48" s="1"/>
      <c r="I48" s="1"/>
      <c r="J48" s="1"/>
      <c r="K48" s="1"/>
      <c r="L48" s="1"/>
      <c r="M48" s="1"/>
      <c r="N48" s="1"/>
      <c r="O48" s="1"/>
      <c r="P48" s="1"/>
      <c r="Q48" s="1"/>
      <c r="R48" s="1"/>
      <c r="S48" s="1"/>
      <c r="T48" s="1"/>
      <c r="U48" s="1"/>
      <c r="V48" s="1"/>
      <c r="W48" s="1"/>
      <c r="X48" s="1"/>
      <c r="Y48" s="1"/>
      <c r="Z48" s="1"/>
    </row>
    <row r="49" spans="1:26" ht="14.25" customHeight="1" x14ac:dyDescent="0.3">
      <c r="A49" s="165" t="s">
        <v>221</v>
      </c>
      <c r="B49" s="166"/>
      <c r="C49" s="166"/>
      <c r="D49" s="166"/>
      <c r="E49" s="166"/>
      <c r="F49" s="167"/>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68" t="s">
        <v>197</v>
      </c>
      <c r="B54" s="162" t="s">
        <v>198</v>
      </c>
      <c r="C54" s="144"/>
      <c r="D54" s="144"/>
      <c r="E54" s="144"/>
      <c r="F54" s="145"/>
      <c r="G54" s="168" t="s">
        <v>199</v>
      </c>
      <c r="H54" s="145"/>
      <c r="I54" s="1"/>
      <c r="J54" s="1"/>
      <c r="K54" s="1"/>
      <c r="L54" s="1"/>
      <c r="M54" s="1"/>
      <c r="N54" s="1"/>
      <c r="O54" s="1"/>
      <c r="P54" s="1"/>
      <c r="Q54" s="1"/>
      <c r="R54" s="1"/>
      <c r="S54" s="1"/>
      <c r="T54" s="1"/>
      <c r="U54" s="1"/>
      <c r="V54" s="1"/>
      <c r="W54" s="1"/>
      <c r="X54" s="1"/>
      <c r="Y54" s="1"/>
      <c r="Z54" s="1"/>
    </row>
    <row r="55" spans="1:26" ht="14.25" customHeight="1" x14ac:dyDescent="0.3">
      <c r="A55" s="69">
        <v>1</v>
      </c>
      <c r="B55" s="163" t="s">
        <v>200</v>
      </c>
      <c r="C55" s="144"/>
      <c r="D55" s="144"/>
      <c r="E55" s="144"/>
      <c r="F55" s="145"/>
      <c r="G55" s="69"/>
      <c r="H55" s="69"/>
      <c r="I55" s="1"/>
      <c r="J55" s="1"/>
      <c r="K55" s="1"/>
      <c r="L55" s="1"/>
      <c r="M55" s="1"/>
      <c r="N55" s="1"/>
      <c r="O55" s="1"/>
      <c r="P55" s="1"/>
      <c r="Q55" s="1"/>
      <c r="R55" s="1"/>
      <c r="S55" s="1"/>
      <c r="T55" s="1"/>
      <c r="U55" s="1"/>
      <c r="V55" s="1"/>
      <c r="W55" s="1"/>
      <c r="X55" s="1"/>
      <c r="Y55" s="1"/>
      <c r="Z55" s="1"/>
    </row>
    <row r="56" spans="1:26" ht="14.25" customHeight="1" x14ac:dyDescent="0.3">
      <c r="A56" s="69">
        <v>2</v>
      </c>
      <c r="B56" s="163" t="s">
        <v>201</v>
      </c>
      <c r="C56" s="144"/>
      <c r="D56" s="144"/>
      <c r="E56" s="144"/>
      <c r="F56" s="145"/>
      <c r="G56" s="69"/>
      <c r="H56" s="69"/>
      <c r="I56" s="1"/>
      <c r="J56" s="1"/>
      <c r="K56" s="1"/>
      <c r="L56" s="1"/>
      <c r="M56" s="1"/>
      <c r="N56" s="1"/>
      <c r="O56" s="1"/>
      <c r="P56" s="1"/>
      <c r="Q56" s="1"/>
      <c r="R56" s="1"/>
      <c r="S56" s="1"/>
      <c r="T56" s="1"/>
      <c r="U56" s="1"/>
      <c r="V56" s="1"/>
      <c r="W56" s="1"/>
      <c r="X56" s="1"/>
      <c r="Y56" s="1"/>
      <c r="Z56" s="1"/>
    </row>
    <row r="57" spans="1:26" ht="14.25" customHeight="1" x14ac:dyDescent="0.3">
      <c r="A57" s="69">
        <v>3</v>
      </c>
      <c r="B57" s="163" t="s">
        <v>202</v>
      </c>
      <c r="C57" s="144"/>
      <c r="D57" s="144"/>
      <c r="E57" s="144"/>
      <c r="F57" s="145"/>
      <c r="G57" s="69"/>
      <c r="H57" s="69"/>
      <c r="I57" s="1"/>
      <c r="J57" s="1"/>
      <c r="K57" s="1"/>
      <c r="L57" s="1"/>
      <c r="M57" s="1"/>
      <c r="N57" s="1"/>
      <c r="O57" s="1"/>
      <c r="P57" s="1"/>
      <c r="Q57" s="1"/>
      <c r="R57" s="1"/>
      <c r="S57" s="1"/>
      <c r="T57" s="1"/>
      <c r="U57" s="1"/>
      <c r="V57" s="1"/>
      <c r="W57" s="1"/>
      <c r="X57" s="1"/>
      <c r="Y57" s="1"/>
      <c r="Z57" s="1"/>
    </row>
    <row r="58" spans="1:26" ht="14.25" customHeight="1" x14ac:dyDescent="0.3">
      <c r="A58" s="69">
        <v>4</v>
      </c>
      <c r="B58" s="163" t="s">
        <v>222</v>
      </c>
      <c r="C58" s="144"/>
      <c r="D58" s="144"/>
      <c r="E58" s="144"/>
      <c r="F58" s="145"/>
      <c r="G58" s="69"/>
      <c r="H58" s="69"/>
      <c r="I58" s="1"/>
      <c r="J58" s="1"/>
      <c r="K58" s="1"/>
      <c r="L58" s="1"/>
      <c r="M58" s="1"/>
      <c r="N58" s="1"/>
      <c r="O58" s="1"/>
      <c r="P58" s="1"/>
      <c r="Q58" s="1"/>
      <c r="R58" s="1"/>
      <c r="S58" s="1"/>
      <c r="T58" s="1"/>
      <c r="U58" s="1"/>
      <c r="V58" s="1"/>
      <c r="W58" s="1"/>
      <c r="X58" s="1"/>
      <c r="Y58" s="1"/>
      <c r="Z58" s="1"/>
    </row>
    <row r="59" spans="1:26" ht="14.25" customHeight="1" x14ac:dyDescent="0.3">
      <c r="A59" s="69">
        <v>5</v>
      </c>
      <c r="B59" s="163" t="s">
        <v>204</v>
      </c>
      <c r="C59" s="144"/>
      <c r="D59" s="144"/>
      <c r="E59" s="144"/>
      <c r="F59" s="145"/>
      <c r="G59" s="69"/>
      <c r="H59" s="69"/>
      <c r="I59" s="1"/>
      <c r="J59" s="1"/>
      <c r="K59" s="1"/>
      <c r="L59" s="1"/>
      <c r="M59" s="1"/>
      <c r="N59" s="1"/>
      <c r="O59" s="1"/>
      <c r="P59" s="1"/>
      <c r="Q59" s="1"/>
      <c r="R59" s="1"/>
      <c r="S59" s="1"/>
      <c r="T59" s="1"/>
      <c r="U59" s="1"/>
      <c r="V59" s="1"/>
      <c r="W59" s="1"/>
      <c r="X59" s="1"/>
      <c r="Y59" s="1"/>
      <c r="Z59" s="1"/>
    </row>
    <row r="60" spans="1:26" ht="14.25" customHeight="1" x14ac:dyDescent="0.3">
      <c r="A60" s="69">
        <v>6</v>
      </c>
      <c r="B60" s="163" t="s">
        <v>205</v>
      </c>
      <c r="C60" s="144"/>
      <c r="D60" s="144"/>
      <c r="E60" s="144"/>
      <c r="F60" s="145"/>
      <c r="G60" s="69"/>
      <c r="H60" s="69"/>
      <c r="I60" s="1"/>
      <c r="J60" s="1"/>
      <c r="K60" s="1"/>
      <c r="L60" s="1"/>
      <c r="M60" s="1"/>
      <c r="N60" s="1"/>
      <c r="O60" s="1"/>
      <c r="P60" s="1"/>
      <c r="Q60" s="1"/>
      <c r="R60" s="1"/>
      <c r="S60" s="1"/>
      <c r="T60" s="1"/>
      <c r="U60" s="1"/>
      <c r="V60" s="1"/>
      <c r="W60" s="1"/>
      <c r="X60" s="1"/>
      <c r="Y60" s="1"/>
      <c r="Z60" s="1"/>
    </row>
    <row r="61" spans="1:26" ht="14.25" customHeight="1" x14ac:dyDescent="0.3">
      <c r="A61" s="69">
        <v>7</v>
      </c>
      <c r="B61" s="163" t="s">
        <v>206</v>
      </c>
      <c r="C61" s="144"/>
      <c r="D61" s="144"/>
      <c r="E61" s="144"/>
      <c r="F61" s="145"/>
      <c r="G61" s="69"/>
      <c r="H61" s="69"/>
      <c r="I61" s="1"/>
      <c r="J61" s="1"/>
      <c r="K61" s="1"/>
      <c r="L61" s="1"/>
      <c r="M61" s="1"/>
      <c r="N61" s="1"/>
      <c r="O61" s="1"/>
      <c r="P61" s="1"/>
      <c r="Q61" s="1"/>
      <c r="R61" s="1"/>
      <c r="S61" s="1"/>
      <c r="T61" s="1"/>
      <c r="U61" s="1"/>
      <c r="V61" s="1"/>
      <c r="W61" s="1"/>
      <c r="X61" s="1"/>
      <c r="Y61" s="1"/>
      <c r="Z61" s="1"/>
    </row>
    <row r="62" spans="1:26" ht="14.25" customHeight="1" x14ac:dyDescent="0.3">
      <c r="A62" s="69">
        <v>8</v>
      </c>
      <c r="B62" s="164" t="s">
        <v>207</v>
      </c>
      <c r="C62" s="144"/>
      <c r="D62" s="144"/>
      <c r="E62" s="144"/>
      <c r="F62" s="145"/>
      <c r="G62" s="69"/>
      <c r="H62" s="69"/>
      <c r="I62" s="1"/>
      <c r="J62" s="1"/>
      <c r="K62" s="1"/>
      <c r="L62" s="1"/>
      <c r="M62" s="1"/>
      <c r="N62" s="1"/>
      <c r="O62" s="1"/>
      <c r="P62" s="1"/>
      <c r="Q62" s="1"/>
      <c r="R62" s="1"/>
      <c r="S62" s="1"/>
      <c r="T62" s="1"/>
      <c r="U62" s="1"/>
      <c r="V62" s="1"/>
      <c r="W62" s="1"/>
      <c r="X62" s="1"/>
      <c r="Y62" s="1"/>
      <c r="Z62" s="1"/>
    </row>
    <row r="63" spans="1:26" ht="14.25" customHeight="1" x14ac:dyDescent="0.3">
      <c r="A63" s="69">
        <v>9</v>
      </c>
      <c r="B63" s="163" t="s">
        <v>208</v>
      </c>
      <c r="C63" s="144"/>
      <c r="D63" s="144"/>
      <c r="E63" s="144"/>
      <c r="F63" s="145"/>
      <c r="G63" s="69"/>
      <c r="H63" s="69"/>
      <c r="I63" s="1"/>
      <c r="J63" s="1"/>
      <c r="K63" s="1"/>
      <c r="L63" s="1"/>
      <c r="M63" s="1"/>
      <c r="N63" s="1"/>
      <c r="O63" s="1"/>
      <c r="P63" s="1"/>
      <c r="Q63" s="1"/>
      <c r="R63" s="1"/>
      <c r="S63" s="1"/>
      <c r="T63" s="1"/>
      <c r="U63" s="1"/>
      <c r="V63" s="1"/>
      <c r="W63" s="1"/>
      <c r="X63" s="1"/>
      <c r="Y63" s="1"/>
      <c r="Z63" s="1"/>
    </row>
    <row r="64" spans="1:26" ht="14.25" customHeight="1" x14ac:dyDescent="0.3">
      <c r="A64" s="69">
        <v>10</v>
      </c>
      <c r="B64" s="163" t="s">
        <v>209</v>
      </c>
      <c r="C64" s="144"/>
      <c r="D64" s="144"/>
      <c r="E64" s="144"/>
      <c r="F64" s="145"/>
      <c r="G64" s="69"/>
      <c r="H64" s="69"/>
      <c r="I64" s="1"/>
      <c r="J64" s="1"/>
      <c r="K64" s="1"/>
      <c r="L64" s="1"/>
      <c r="M64" s="1"/>
      <c r="N64" s="1"/>
      <c r="O64" s="1"/>
      <c r="P64" s="1"/>
      <c r="Q64" s="1"/>
      <c r="R64" s="1"/>
      <c r="S64" s="1"/>
      <c r="T64" s="1"/>
      <c r="U64" s="1"/>
      <c r="V64" s="1"/>
      <c r="W64" s="1"/>
      <c r="X64" s="1"/>
      <c r="Y64" s="1"/>
      <c r="Z64" s="1"/>
    </row>
    <row r="65" spans="1:26" ht="14.25" customHeight="1" x14ac:dyDescent="0.3">
      <c r="A65" s="69">
        <v>11</v>
      </c>
      <c r="B65" s="163" t="s">
        <v>210</v>
      </c>
      <c r="C65" s="144"/>
      <c r="D65" s="144"/>
      <c r="E65" s="144"/>
      <c r="F65" s="145"/>
      <c r="G65" s="69"/>
      <c r="H65" s="69"/>
      <c r="I65" s="1"/>
      <c r="J65" s="1"/>
      <c r="K65" s="1"/>
      <c r="L65" s="1"/>
      <c r="M65" s="1"/>
      <c r="N65" s="1"/>
      <c r="O65" s="1"/>
      <c r="P65" s="1"/>
      <c r="Q65" s="1"/>
      <c r="R65" s="1"/>
      <c r="S65" s="1"/>
      <c r="T65" s="1"/>
      <c r="U65" s="1"/>
      <c r="V65" s="1"/>
      <c r="W65" s="1"/>
      <c r="X65" s="1"/>
      <c r="Y65" s="1"/>
      <c r="Z65" s="1"/>
    </row>
    <row r="66" spans="1:26" ht="14.25" customHeight="1" x14ac:dyDescent="0.3">
      <c r="A66" s="69">
        <v>12</v>
      </c>
      <c r="B66" s="163" t="s">
        <v>211</v>
      </c>
      <c r="C66" s="144"/>
      <c r="D66" s="144"/>
      <c r="E66" s="144"/>
      <c r="F66" s="145"/>
      <c r="G66" s="69"/>
      <c r="H66" s="69"/>
      <c r="I66" s="1"/>
      <c r="J66" s="1"/>
      <c r="K66" s="1"/>
      <c r="L66" s="1"/>
      <c r="M66" s="1"/>
      <c r="N66" s="1"/>
      <c r="O66" s="1"/>
      <c r="P66" s="1"/>
      <c r="Q66" s="1"/>
      <c r="R66" s="1"/>
      <c r="S66" s="1"/>
      <c r="T66" s="1"/>
      <c r="U66" s="1"/>
      <c r="V66" s="1"/>
      <c r="W66" s="1"/>
      <c r="X66" s="1"/>
      <c r="Y66" s="1"/>
      <c r="Z66" s="1"/>
    </row>
    <row r="67" spans="1:26" ht="14.25" customHeight="1" x14ac:dyDescent="0.3">
      <c r="A67" s="69">
        <v>13</v>
      </c>
      <c r="B67" s="163" t="s">
        <v>212</v>
      </c>
      <c r="C67" s="144"/>
      <c r="D67" s="144"/>
      <c r="E67" s="144"/>
      <c r="F67" s="145"/>
      <c r="G67" s="69"/>
      <c r="H67" s="69"/>
      <c r="I67" s="1"/>
      <c r="J67" s="1"/>
      <c r="K67" s="1"/>
      <c r="L67" s="1"/>
      <c r="M67" s="1"/>
      <c r="N67" s="1"/>
      <c r="O67" s="1"/>
      <c r="P67" s="1"/>
      <c r="Q67" s="1"/>
      <c r="R67" s="1"/>
      <c r="S67" s="1"/>
      <c r="T67" s="1"/>
      <c r="U67" s="1"/>
      <c r="V67" s="1"/>
      <c r="W67" s="1"/>
      <c r="X67" s="1"/>
      <c r="Y67" s="1"/>
      <c r="Z67" s="1"/>
    </row>
    <row r="68" spans="1:26" ht="14.25" customHeight="1" x14ac:dyDescent="0.3">
      <c r="A68" s="69">
        <v>14</v>
      </c>
      <c r="B68" s="163" t="s">
        <v>213</v>
      </c>
      <c r="C68" s="144"/>
      <c r="D68" s="144"/>
      <c r="E68" s="144"/>
      <c r="F68" s="145"/>
      <c r="G68" s="69"/>
      <c r="H68" s="69"/>
      <c r="I68" s="1"/>
      <c r="J68" s="1"/>
      <c r="K68" s="1"/>
      <c r="L68" s="1"/>
      <c r="M68" s="1"/>
      <c r="N68" s="1"/>
      <c r="O68" s="1"/>
      <c r="P68" s="1"/>
      <c r="Q68" s="1"/>
      <c r="R68" s="1"/>
      <c r="S68" s="1"/>
      <c r="T68" s="1"/>
      <c r="U68" s="1"/>
      <c r="V68" s="1"/>
      <c r="W68" s="1"/>
      <c r="X68" s="1"/>
      <c r="Y68" s="1"/>
      <c r="Z68" s="1"/>
    </row>
    <row r="69" spans="1:26" ht="14.25" customHeight="1" x14ac:dyDescent="0.3">
      <c r="A69" s="69">
        <v>15</v>
      </c>
      <c r="B69" s="163" t="s">
        <v>214</v>
      </c>
      <c r="C69" s="144"/>
      <c r="D69" s="144"/>
      <c r="E69" s="144"/>
      <c r="F69" s="145"/>
      <c r="G69" s="69"/>
      <c r="H69" s="69"/>
      <c r="I69" s="1"/>
      <c r="J69" s="1"/>
      <c r="K69" s="1"/>
      <c r="L69" s="1"/>
      <c r="M69" s="1"/>
      <c r="N69" s="1"/>
      <c r="O69" s="1"/>
      <c r="P69" s="1"/>
      <c r="Q69" s="1"/>
      <c r="R69" s="1"/>
      <c r="S69" s="1"/>
      <c r="T69" s="1"/>
      <c r="U69" s="1"/>
      <c r="V69" s="1"/>
      <c r="W69" s="1"/>
      <c r="X69" s="1"/>
      <c r="Y69" s="1"/>
      <c r="Z69" s="1"/>
    </row>
    <row r="70" spans="1:26" ht="14.25" customHeight="1" x14ac:dyDescent="0.3">
      <c r="A70" s="69">
        <v>16</v>
      </c>
      <c r="B70" s="163" t="s">
        <v>215</v>
      </c>
      <c r="C70" s="144"/>
      <c r="D70" s="144"/>
      <c r="E70" s="144"/>
      <c r="F70" s="145"/>
      <c r="G70" s="69"/>
      <c r="H70" s="69"/>
      <c r="I70" s="1"/>
      <c r="J70" s="1"/>
      <c r="K70" s="1"/>
      <c r="L70" s="1"/>
      <c r="M70" s="1"/>
      <c r="N70" s="1"/>
      <c r="O70" s="1"/>
      <c r="P70" s="1"/>
      <c r="Q70" s="1"/>
      <c r="R70" s="1"/>
      <c r="S70" s="1"/>
      <c r="T70" s="1"/>
      <c r="U70" s="1"/>
      <c r="V70" s="1"/>
      <c r="W70" s="1"/>
      <c r="X70" s="1"/>
      <c r="Y70" s="1"/>
      <c r="Z70" s="1"/>
    </row>
    <row r="71" spans="1:26" ht="14.25" customHeight="1" x14ac:dyDescent="0.3">
      <c r="A71" s="69">
        <v>17</v>
      </c>
      <c r="B71" s="163" t="s">
        <v>216</v>
      </c>
      <c r="C71" s="144"/>
      <c r="D71" s="144"/>
      <c r="E71" s="144"/>
      <c r="F71" s="145"/>
      <c r="G71" s="69"/>
      <c r="H71" s="69"/>
      <c r="I71" s="1"/>
      <c r="J71" s="1"/>
      <c r="K71" s="1"/>
      <c r="L71" s="1"/>
      <c r="M71" s="1"/>
      <c r="N71" s="1"/>
      <c r="O71" s="1"/>
      <c r="P71" s="1"/>
      <c r="Q71" s="1"/>
      <c r="R71" s="1"/>
      <c r="S71" s="1"/>
      <c r="T71" s="1"/>
      <c r="U71" s="1"/>
      <c r="V71" s="1"/>
      <c r="W71" s="1"/>
      <c r="X71" s="1"/>
      <c r="Y71" s="1"/>
      <c r="Z71" s="1"/>
    </row>
    <row r="72" spans="1:26" ht="14.25" customHeight="1" x14ac:dyDescent="0.3">
      <c r="A72" s="69">
        <v>18</v>
      </c>
      <c r="B72" s="163" t="s">
        <v>217</v>
      </c>
      <c r="C72" s="144"/>
      <c r="D72" s="144"/>
      <c r="E72" s="144"/>
      <c r="F72" s="145"/>
      <c r="G72" s="69"/>
      <c r="H72" s="69"/>
      <c r="I72" s="1"/>
      <c r="J72" s="1"/>
      <c r="K72" s="1"/>
      <c r="L72" s="1"/>
      <c r="M72" s="1"/>
      <c r="N72" s="1"/>
      <c r="O72" s="1"/>
      <c r="P72" s="1"/>
      <c r="Q72" s="1"/>
      <c r="R72" s="1"/>
      <c r="S72" s="1"/>
      <c r="T72" s="1"/>
      <c r="U72" s="1"/>
      <c r="V72" s="1"/>
      <c r="W72" s="1"/>
      <c r="X72" s="1"/>
      <c r="Y72" s="1"/>
      <c r="Z72" s="1"/>
    </row>
    <row r="73" spans="1:26" ht="14.25" customHeight="1" x14ac:dyDescent="0.3">
      <c r="A73" s="69">
        <v>19</v>
      </c>
      <c r="B73" s="163" t="s">
        <v>218</v>
      </c>
      <c r="C73" s="144"/>
      <c r="D73" s="144"/>
      <c r="E73" s="144"/>
      <c r="F73" s="145"/>
      <c r="G73" s="69"/>
      <c r="H73" s="69"/>
      <c r="I73" s="1"/>
      <c r="J73" s="1"/>
      <c r="K73" s="1"/>
      <c r="L73" s="1"/>
      <c r="M73" s="1"/>
      <c r="N73" s="1"/>
      <c r="O73" s="1"/>
      <c r="P73" s="1"/>
      <c r="Q73" s="1"/>
      <c r="R73" s="1"/>
      <c r="S73" s="1"/>
      <c r="T73" s="1"/>
      <c r="U73" s="1"/>
      <c r="V73" s="1"/>
      <c r="W73" s="1"/>
      <c r="X73" s="1"/>
      <c r="Y73" s="1"/>
      <c r="Z73" s="1"/>
    </row>
    <row r="74" spans="1:26" ht="14.25" customHeight="1" x14ac:dyDescent="0.3">
      <c r="A74" s="165" t="s">
        <v>223</v>
      </c>
      <c r="B74" s="166"/>
      <c r="C74" s="166"/>
      <c r="D74" s="166"/>
      <c r="E74" s="166"/>
      <c r="F74" s="167"/>
      <c r="G74" s="1">
        <f>+SUMIF($G$55:$G$73,"X",$R$2:$R$20)</f>
        <v>0</v>
      </c>
      <c r="H74" s="1">
        <f>+SUMIF(H55:H73,"X",$S$2:$S$20)</f>
        <v>0</v>
      </c>
      <c r="I74" s="1"/>
      <c r="J74" s="1"/>
      <c r="K74" s="1"/>
      <c r="L74" s="1"/>
      <c r="M74" s="1"/>
      <c r="N74" s="1"/>
      <c r="O74" s="1"/>
      <c r="P74" s="1"/>
      <c r="Q74" s="1"/>
      <c r="R74" s="1"/>
      <c r="S74" s="1"/>
      <c r="T74" s="1"/>
      <c r="U74" s="1"/>
      <c r="V74" s="1"/>
      <c r="W74" s="1"/>
      <c r="X74" s="1"/>
      <c r="Y74" s="1"/>
      <c r="Z74" s="1"/>
    </row>
    <row r="75" spans="1:26" ht="14.25" customHeight="1" x14ac:dyDescent="0.3">
      <c r="A75" s="165" t="s">
        <v>224</v>
      </c>
      <c r="B75" s="166"/>
      <c r="C75" s="166"/>
      <c r="D75" s="166"/>
      <c r="E75" s="166"/>
      <c r="F75" s="167"/>
      <c r="G75" s="1"/>
      <c r="H75" s="1"/>
      <c r="I75" s="1"/>
      <c r="J75" s="1"/>
      <c r="K75" s="1"/>
      <c r="L75" s="1"/>
      <c r="M75" s="1"/>
      <c r="N75" s="1"/>
      <c r="O75" s="1"/>
      <c r="P75" s="1"/>
      <c r="Q75" s="1"/>
      <c r="R75" s="1"/>
      <c r="S75" s="1"/>
      <c r="T75" s="1"/>
      <c r="U75" s="1"/>
      <c r="V75" s="1"/>
      <c r="W75" s="1"/>
      <c r="X75" s="1"/>
      <c r="Y75" s="1"/>
      <c r="Z75" s="1"/>
    </row>
    <row r="76" spans="1:26" ht="14.25" customHeight="1" x14ac:dyDescent="0.3">
      <c r="A76" s="165" t="s">
        <v>221</v>
      </c>
      <c r="B76" s="166"/>
      <c r="C76" s="166"/>
      <c r="D76" s="166"/>
      <c r="E76" s="166"/>
      <c r="F76" s="167"/>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RIESGO</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2026-05-21T21:10:25Z</dcterms:modified>
</cp:coreProperties>
</file>