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5D0D6E4A-8AC1-4B41-A74A-3DBE72A60D55}"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n/btuTkCCqs/ZIHJ2xlew6Yf06sBpiM7mWEnqrTbBMo="/>
    </ext>
  </extLst>
</workbook>
</file>

<file path=xl/calcChain.xml><?xml version="1.0" encoding="utf-8"?>
<calcChain xmlns="http://schemas.openxmlformats.org/spreadsheetml/2006/main">
  <c r="H74" i="4" l="1"/>
  <c r="G74" i="4"/>
  <c r="H47" i="4"/>
  <c r="G47" i="4"/>
  <c r="H21" i="4"/>
  <c r="G21" i="4"/>
  <c r="M34" i="1"/>
  <c r="M33" i="1"/>
  <c r="M32" i="1"/>
  <c r="M31" i="1"/>
  <c r="M30" i="1"/>
  <c r="M29" i="1"/>
  <c r="M28" i="1"/>
  <c r="N28" i="1" s="1"/>
  <c r="N31" i="1" s="1"/>
  <c r="P31" i="1" s="1"/>
  <c r="P28" i="1" s="1"/>
  <c r="I28" i="1"/>
  <c r="H28" i="1"/>
  <c r="M27" i="1"/>
  <c r="M26" i="1"/>
  <c r="M25" i="1"/>
  <c r="M24" i="1"/>
  <c r="M23" i="1"/>
  <c r="M22" i="1"/>
  <c r="M21" i="1"/>
  <c r="N21" i="1" s="1"/>
  <c r="N24" i="1" s="1"/>
  <c r="P24" i="1" s="1"/>
  <c r="P21" i="1" s="1"/>
  <c r="H21" i="1"/>
  <c r="I21" i="1" s="1"/>
  <c r="M20" i="1"/>
  <c r="M19" i="1"/>
  <c r="M18" i="1"/>
  <c r="M17" i="1"/>
  <c r="M16" i="1"/>
  <c r="M15" i="1"/>
  <c r="N14" i="1"/>
  <c r="N17" i="1" s="1"/>
  <c r="P17" i="1" s="1"/>
  <c r="M14" i="1"/>
  <c r="H14" i="1"/>
  <c r="I14" i="1" s="1"/>
  <c r="Q31" i="1" l="1"/>
  <c r="R28" i="1" s="1"/>
  <c r="S28" i="1" s="1"/>
  <c r="T28" i="1" s="1"/>
  <c r="Q24" i="1"/>
  <c r="R21" i="1" s="1"/>
  <c r="S21" i="1" s="1"/>
  <c r="T21" i="1" s="1"/>
  <c r="Q17" i="1"/>
  <c r="R14" i="1" s="1"/>
  <c r="S14" i="1" s="1"/>
  <c r="T14" i="1" s="1"/>
  <c r="P14" i="1"/>
</calcChain>
</file>

<file path=xl/sharedStrings.xml><?xml version="1.0" encoding="utf-8"?>
<sst xmlns="http://schemas.openxmlformats.org/spreadsheetml/2006/main" count="387" uniqueCount="213">
  <si>
    <t>MAPA DE RIESGOS</t>
  </si>
  <si>
    <t xml:space="preserve">Código: </t>
  </si>
  <si>
    <t>PE01-FO-002</t>
  </si>
  <si>
    <t>Versión:</t>
  </si>
  <si>
    <t>Fecha:</t>
  </si>
  <si>
    <t>PROCESO</t>
  </si>
  <si>
    <t xml:space="preserve">GESTIÓN DE COMUNICACIONES </t>
  </si>
  <si>
    <t>OBJETIVO DEL PROCESO</t>
  </si>
  <si>
    <t>Definir, ejecutar y evaluar la politica, estrategias e instrumentos de comunicación interna y externa para promover y divulgar el portafolio de servicios y la gestión de la entidad a la ciudadanía, con oportunidad, transparencia y eficacia, en el marco de los objetivos y metas institucionales.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</si>
  <si>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</si>
  <si>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</si>
  <si>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</si>
  <si>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</si>
  <si>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</si>
  <si>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 xml:space="preserve">El proceso inicia con el establecimiento de la Política de comunicaciones y finaliza con la evaluación de las estrategias implementadas.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</si>
  <si>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</si>
  <si>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</si>
  <si>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</si>
  <si>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</si>
  <si>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</si>
  <si>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</si>
  <si>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</si>
  <si>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</si>
  <si>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</si>
  <si>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</si>
  <si>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</si>
  <si>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</si>
  <si>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</si>
  <si>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</si>
  <si>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</si>
  <si>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</si>
  <si>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</si>
  <si>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</si>
  <si>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</si>
  <si>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</si>
  <si>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</si>
  <si>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</si>
  <si>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</si>
  <si>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</si>
  <si>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</si>
  <si>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</si>
  <si>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</si>
  <si>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</si>
  <si>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</si>
  <si>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</si>
  <si>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</si>
  <si>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</si>
  <si>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</si>
  <si>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</si>
  <si>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 No adopción de directrices en materia de gestión documental.</t>
  </si>
  <si>
    <t>Incumplimiento del procedimiento USO EFECTIVO DE LA COMUNICACIÓN PE02-PD-001V6 
Alta rotación de personal 
Porque en ocasiones no se tiene el personal contratado para cumplir con esta tarea 
Falta de tiempo de los colaboradores para hacer esta tarea
Desconocimiento de los temas de gestión documental</t>
  </si>
  <si>
    <t>Posibilidad de que los colaboradores de la Oficina no alimenten la carpeta (IPES) de manera oportuna y adecuada atendiendo los limeamientos de Gestión Docuemental</t>
  </si>
  <si>
    <t xml:space="preserve">Preservación y perdida de la información generado por la gestión del proceso de Comunicaciones 
</t>
  </si>
  <si>
    <t>MEDIA</t>
  </si>
  <si>
    <t>MENOR</t>
  </si>
  <si>
    <r>
      <rPr>
        <sz val="16"/>
        <color theme="1"/>
        <rFont val="Arial"/>
      </rPr>
      <t>1.</t>
    </r>
    <r>
      <rPr>
        <b/>
        <sz val="16"/>
        <color theme="1"/>
        <rFont val="Arial"/>
      </rPr>
      <t xml:space="preserve"> Responsable:</t>
    </r>
    <r>
      <rPr>
        <sz val="16"/>
        <color theme="1"/>
        <rFont val="Arial"/>
      </rPr>
      <t xml:space="preserve"> profesionales de la Oficina Asesora de Comunicaciones
2.</t>
    </r>
    <r>
      <rPr>
        <b/>
        <sz val="16"/>
        <color theme="1"/>
        <rFont val="Arial"/>
      </rPr>
      <t xml:space="preserve"> Periodicidad:</t>
    </r>
    <r>
      <rPr>
        <sz val="16"/>
        <color theme="1"/>
        <rFont val="Arial"/>
      </rPr>
      <t xml:space="preserve"> Diaria.
3. </t>
    </r>
    <r>
      <rPr>
        <b/>
        <sz val="16"/>
        <color theme="1"/>
        <rFont val="Arial"/>
      </rPr>
      <t xml:space="preserve">Proposito: </t>
    </r>
    <r>
      <rPr>
        <sz val="16"/>
        <color theme="1"/>
        <rFont val="Arial"/>
      </rPr>
      <t xml:space="preserve">Mantener organizada y controlada la informacion que maneja la Oficina Asesora de Comunicaciones.
4. </t>
    </r>
    <r>
      <rPr>
        <b/>
        <sz val="16"/>
        <color theme="1"/>
        <rFont val="Arial"/>
      </rPr>
      <t xml:space="preserve">Cómo se realiza la actividad: </t>
    </r>
    <r>
      <rPr>
        <sz val="16"/>
        <color theme="1"/>
        <rFont val="Arial"/>
      </rPr>
      <t xml:space="preserve"> Los colaboradores de la oficina alimentan el Drive de archivo permanentemente adjuntando los formatos requeridos dependiendo el tipo de archivo. (Drive de Fotos, Archivo de memorandos, actas, OSAS, diseños y demás productos)
El jefe de Comunicaciones asignará una persona para que revise mensualmente que el Drive este actualizado y con los archivos y formatos correspondientes según el tipo de archivo,  esta persona debe realizar actas de seguimiento del avance de la actualización.
El jefe de la Oficina revisará mensualmente que los compromisos de los seguimientos realizados, se cumplan.
5. </t>
    </r>
    <r>
      <rPr>
        <b/>
        <sz val="16"/>
        <color theme="1"/>
        <rFont val="Arial"/>
      </rPr>
      <t xml:space="preserve">Observaciones y desviaciones: </t>
    </r>
    <r>
      <rPr>
        <sz val="16"/>
        <color theme="1"/>
        <rFont val="Arial"/>
      </rPr>
      <t xml:space="preserve">Realizar mesas de trabajo con los colaboradores de la oficina  comunicaciones para verificar el cumplimiento de los lineamientos establecidos en materia de Gestión Documental . 
6. </t>
    </r>
    <r>
      <rPr>
        <b/>
        <sz val="16"/>
        <color theme="1"/>
        <rFont val="Arial"/>
      </rPr>
      <t xml:space="preserve">Evidencias: </t>
    </r>
    <r>
      <rPr>
        <sz val="16"/>
        <color theme="1"/>
        <rFont val="Arial"/>
      </rPr>
      <t xml:space="preserve">Como evidencia quedan los archivos ubicados en la unidad del Drive de la Oficina y las actas de revisión mensual. 
</t>
    </r>
  </si>
  <si>
    <t>¿Existe un responsable asignado a la ejecución del control?</t>
  </si>
  <si>
    <t>ASIGNADO</t>
  </si>
  <si>
    <t>FUERTE (Siempre se Ejecuta)</t>
  </si>
  <si>
    <t>DIRECTAMENTE</t>
  </si>
  <si>
    <t xml:space="preserve">Comunicar al jefe de la oficina la situación presentada </t>
  </si>
  <si>
    <r>
      <rPr>
        <sz val="14"/>
        <color theme="1"/>
        <rFont val="Arial"/>
      </rPr>
      <t xml:space="preserve">Se han generado un total de 4 actas de revisión, correspondientes a la revisión de los meses de enero, febrero, marzo y abril del drive de la Oficina Asesora de Comunicaciones. 
Link: 
</t>
    </r>
    <r>
      <rPr>
        <u/>
        <sz val="14"/>
        <color rgb="FF1155CC"/>
        <rFont val="Arial"/>
      </rPr>
      <t>https://drive.google.com/drive/folders/1EYCYEFmMynP0w4V_bWj7gBb0sbF3Lu2k</t>
    </r>
    <r>
      <rPr>
        <sz val="14"/>
        <color theme="1"/>
        <rFont val="Arial"/>
      </rPr>
      <t xml:space="preserve"> 
</t>
    </r>
  </si>
  <si>
    <t>Se evidencia los soportes relacionados con el control</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</si>
  <si>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</si>
  <si>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</si>
  <si>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</si>
  <si>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</si>
  <si>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</si>
  <si>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</si>
  <si>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</si>
  <si>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</si>
  <si>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</si>
  <si>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</si>
  <si>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</si>
  <si>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</si>
  <si>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</si>
  <si>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</si>
  <si>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</si>
  <si>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No se recibe la información de calidad por parte de las dependencias y con la periodicidad que la norma lo exige</t>
  </si>
  <si>
    <t>La no publicación o actualización de la información exigida en la Ley de Transparencia y Acceso a la Información Pública</t>
  </si>
  <si>
    <t>Posibilidad de que las diferentes dependencias no envíen la información exigida en la Ley de Transparencia para ser publicada o actualizada en la web de la entidad, en los tiempos establecidos</t>
  </si>
  <si>
    <t>Pérdida del reconocimiento de la entidad por parte de la ciudadanía</t>
  </si>
  <si>
    <t>BAJA</t>
  </si>
  <si>
    <t>MAYOR</t>
  </si>
  <si>
    <r>
      <rPr>
        <sz val="16"/>
        <color theme="1"/>
        <rFont val="Arial"/>
      </rPr>
      <t xml:space="preserve">1. </t>
    </r>
    <r>
      <rPr>
        <b/>
        <sz val="16"/>
        <color theme="1"/>
        <rFont val="Arial"/>
      </rPr>
      <t>Responsable:</t>
    </r>
    <r>
      <rPr>
        <sz val="16"/>
        <color theme="1"/>
        <rFont val="Arial"/>
      </rPr>
      <t xml:space="preserve">  webmáster y designado por la subdirección de Diseño y análisis Estratégico 
2. </t>
    </r>
    <r>
      <rPr>
        <b/>
        <sz val="16"/>
        <color theme="1"/>
        <rFont val="Arial"/>
      </rPr>
      <t xml:space="preserve">Periodicidad: </t>
    </r>
    <r>
      <rPr>
        <sz val="16"/>
        <color theme="1"/>
        <rFont val="Arial"/>
      </rPr>
      <t xml:space="preserve">semestral 
3. </t>
    </r>
    <r>
      <rPr>
        <b/>
        <sz val="16"/>
        <color theme="1"/>
        <rFont val="Arial"/>
      </rPr>
      <t xml:space="preserve">Proposito: </t>
    </r>
    <r>
      <rPr>
        <sz val="16"/>
        <color theme="1"/>
        <rFont val="Arial"/>
      </rPr>
      <t xml:space="preserve">revisar que toda la información cumpla con la calidad y oportunidad exigida en la Ley de Transparencia
4. </t>
    </r>
    <r>
      <rPr>
        <b/>
        <sz val="16"/>
        <color theme="1"/>
        <rFont val="Arial"/>
      </rPr>
      <t xml:space="preserve">Cómo se realiza la actividad: </t>
    </r>
    <r>
      <rPr>
        <sz val="16"/>
        <color theme="1"/>
        <rFont val="Arial"/>
      </rPr>
      <t xml:space="preserve">el webmáster y el profesional delegado por la subdirección de Diseño y Análisis Estratégico hacen una revisión de la información publicada en la sección de la página web Transparencia. Aquí se verifica que la información esté acorde a como lo exige la norma.
5. </t>
    </r>
    <r>
      <rPr>
        <b/>
        <sz val="16"/>
        <color theme="1"/>
        <rFont val="Arial"/>
      </rPr>
      <t xml:space="preserve">Observaciones y desviaciones: </t>
    </r>
    <r>
      <rPr>
        <sz val="16"/>
        <color theme="1"/>
        <rFont val="Arial"/>
      </rPr>
      <t xml:space="preserve">si en la revisión se encuentra que hay información faltante o desactulializada, se debe enviar un correo o memorando solicitando la información a los responsables de generarla.
Asimismo, se revisará que al actualizar la información, todos los links aún estén disponibes.
6. </t>
    </r>
    <r>
      <rPr>
        <b/>
        <sz val="16"/>
        <color theme="1"/>
        <rFont val="Arial"/>
      </rPr>
      <t xml:space="preserve">Evidencia: </t>
    </r>
    <r>
      <rPr>
        <sz val="16"/>
        <color theme="1"/>
        <rFont val="Arial"/>
      </rPr>
      <t xml:space="preserve">acta de la reunión, correo y/o memorando </t>
    </r>
  </si>
  <si>
    <t>No aplica para este seguimiento dada la periodicidad de la acción</t>
  </si>
  <si>
    <t>No aplica para este cuatrimestre</t>
  </si>
  <si>
    <t>No se diligencian los formatos de uso de imagen y ficha técnica</t>
  </si>
  <si>
    <t xml:space="preserve">Los profesionales encargados de tomar las fotografías o registros audiovisuales no diligencian los formatos, ni piden la autorización previo al registro.
Incumplimiento del procedimiento USO EFECTIVO DE LA COMUNICACIÓN PE02-PD-001V8 </t>
  </si>
  <si>
    <t>Daño jurídico a la Entidad por uso indebido de la imagen o derechos de autor</t>
  </si>
  <si>
    <t>Posibilidad de daño jurídico o acción que perjudique a la entidad en temas de uso de imagen y derechos autor</t>
  </si>
  <si>
    <r>
      <rPr>
        <sz val="16"/>
        <color theme="1"/>
        <rFont val="Arial"/>
      </rPr>
      <t xml:space="preserve">1. </t>
    </r>
    <r>
      <rPr>
        <b/>
        <sz val="16"/>
        <color theme="1"/>
        <rFont val="Arial"/>
      </rPr>
      <t>Responsable:</t>
    </r>
    <r>
      <rPr>
        <sz val="16"/>
        <color theme="1"/>
        <rFont val="Arial"/>
      </rPr>
      <t xml:space="preserve">
Fotógrafos, realizadores audivisuales y colaboradores
2. </t>
    </r>
    <r>
      <rPr>
        <b/>
        <sz val="16"/>
        <color theme="1"/>
        <rFont val="Arial"/>
      </rPr>
      <t>Periodicidad:</t>
    </r>
    <r>
      <rPr>
        <sz val="16"/>
        <color theme="1"/>
        <rFont val="Arial"/>
      </rPr>
      <t xml:space="preserve">
Cada vez que se haga un registro audiovisual o fotográfico 
3. </t>
    </r>
    <r>
      <rPr>
        <b/>
        <sz val="16"/>
        <color theme="1"/>
        <rFont val="Arial"/>
      </rPr>
      <t>Proposito:</t>
    </r>
    <r>
      <rPr>
        <sz val="16"/>
        <color theme="1"/>
        <rFont val="Arial"/>
      </rPr>
      <t xml:space="preserve"> Garantizar la autorización del uso de imagen y el adecuado manejo de derechos de autor
4. </t>
    </r>
    <r>
      <rPr>
        <b/>
        <sz val="16"/>
        <color theme="1"/>
        <rFont val="Arial"/>
      </rPr>
      <t xml:space="preserve">Cómo se realiza la actividad: </t>
    </r>
    <r>
      <rPr>
        <sz val="16"/>
        <color theme="1"/>
        <rFont val="Arial"/>
      </rPr>
      <t xml:space="preserve">previo al registro audiovisual, el colaborador encargado, hará que se diliengie por parte del beneficiario o ciudadano el  formato PE02 FO007
Se alimentará el Drive con el Formato PE02 FO007, los archivos capturados y el formato Ficha técnica  
5. </t>
    </r>
    <r>
      <rPr>
        <b/>
        <sz val="16"/>
        <color theme="1"/>
        <rFont val="Arial"/>
      </rPr>
      <t>Observaciones y desviaciones:</t>
    </r>
    <r>
      <rPr>
        <sz val="16"/>
        <color theme="1"/>
        <rFont val="Arial"/>
      </rPr>
      <t xml:space="preserve">
Si las fotografías o el contenido audiovisual no cumple con estos formatos, no se podrá utilizar este contenido.
El jefe de la OAC delegará un responsable que verificará que los funcionarios realicen constantemente la actualización del Drive y esta persona debe realizar actas de seguimiento del avance de la actualización.
La persona designada revisa mensualmente que el Drive este actualizado con los archivos y formatos correspondientes según el tipo de archivo
El jefe de la Oficina revisará mensualmente que los compromisos de los seguimientos realizados, se cumplan.  
6. </t>
    </r>
    <r>
      <rPr>
        <b/>
        <sz val="16"/>
        <color theme="1"/>
        <rFont val="Arial"/>
      </rPr>
      <t xml:space="preserve">Evidencia:
</t>
    </r>
    <r>
      <rPr>
        <sz val="16"/>
        <color theme="1"/>
        <rFont val="Arial"/>
      </rPr>
      <t xml:space="preserve">Acta, drive con el archivo y los formatos.
</t>
    </r>
  </si>
  <si>
    <r>
      <rPr>
        <sz val="14"/>
        <color theme="1"/>
        <rFont val="Arial"/>
      </rPr>
      <t xml:space="preserve">Se han generado un total de 4 actas de revisión, correspondientes a la revisión de los meses de enero, febrero, marzo y abril del drive de la Oficina Asesora de Comunicaciones.
Link: 
</t>
    </r>
    <r>
      <rPr>
        <u/>
        <sz val="14"/>
        <color rgb="FF1155CC"/>
        <rFont val="Arial"/>
      </rPr>
      <t>https://drive.google.com/drive/folders/1mijaAQOOq6lMZ4a6i5TUn5R_-ouDh_ta</t>
    </r>
    <r>
      <rPr>
        <sz val="14"/>
        <color theme="1"/>
        <rFont val="Arial"/>
      </rPr>
      <t xml:space="preserve"> 
</t>
    </r>
  </si>
  <si>
    <t>clave: DATOs</t>
  </si>
  <si>
    <t>CONDICIONES RIESGO INHERENTE</t>
  </si>
  <si>
    <t>NO ASIGNADO</t>
  </si>
  <si>
    <t>MUY BAJA</t>
  </si>
  <si>
    <t>LEVE</t>
  </si>
  <si>
    <t>MUY BAJA - LEVE</t>
  </si>
  <si>
    <t>BAJO</t>
  </si>
  <si>
    <t>INADECUADO</t>
  </si>
  <si>
    <t>MUY BAJA - MENOR</t>
  </si>
  <si>
    <t>INOPORTUNA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</si>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</sst>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sz val="14"/>
      <color theme="1"/>
      <name val="Arial"/>
    </font>
    <font>
      <b/>
      <sz val="20"/>
      <color theme="1"/>
      <name val="Arial"/>
    </font>
    <font>
      <b/>
      <sz val="10"/>
      <color theme="1"/>
      <name val="Times New Roman"/>
    </font>
    <font>
      <sz val="16"/>
      <color theme="1"/>
      <name val="Arial"/>
    </font>
    <font>
      <b/>
      <sz val="11"/>
      <color theme="1"/>
      <name val="Arial"/>
    </font>
    <font>
      <u/>
      <sz val="14"/>
      <color theme="1"/>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u/>
      <sz val="14"/>
      <color rgb="FF1155CC"/>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7">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2" fillId="2" borderId="29" xfId="0" applyFont="1" applyFill="1" applyBorder="1" applyAlignment="1">
      <alignment horizontal="center" vertical="center"/>
    </xf>
    <xf numFmtId="164" fontId="12"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2" fillId="2" borderId="31" xfId="0" applyFont="1" applyFill="1" applyBorder="1" applyAlignment="1">
      <alignment horizontal="center" vertical="center"/>
    </xf>
    <xf numFmtId="164" fontId="12" fillId="2" borderId="31" xfId="0" applyNumberFormat="1" applyFont="1" applyFill="1" applyBorder="1" applyAlignment="1">
      <alignment horizontal="center" vertical="center"/>
    </xf>
    <xf numFmtId="0" fontId="12" fillId="2" borderId="32" xfId="0" applyFont="1" applyFill="1" applyBorder="1" applyAlignment="1">
      <alignment horizontal="center" vertical="center"/>
    </xf>
    <xf numFmtId="0" fontId="12" fillId="0" borderId="0" xfId="0" applyFont="1" applyAlignment="1">
      <alignment horizontal="center"/>
    </xf>
    <xf numFmtId="0" fontId="7" fillId="0" borderId="40" xfId="0" applyFont="1" applyBorder="1" applyAlignment="1">
      <alignment horizontal="center"/>
    </xf>
    <xf numFmtId="0" fontId="12" fillId="0" borderId="0" xfId="0" applyFont="1"/>
    <xf numFmtId="0" fontId="7" fillId="3" borderId="46" xfId="0" applyFont="1" applyFill="1" applyBorder="1" applyAlignment="1">
      <alignment horizontal="center" vertical="center" wrapText="1"/>
    </xf>
    <xf numFmtId="0" fontId="12"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2"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0"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2"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1" fillId="0" borderId="56" xfId="0" applyFont="1" applyBorder="1" applyAlignment="1">
      <alignment horizontal="center" vertical="center" wrapText="1"/>
    </xf>
    <xf numFmtId="0" fontId="13" fillId="0" borderId="57" xfId="0" applyFont="1" applyBorder="1" applyAlignment="1">
      <alignment horizontal="center" vertical="center" wrapText="1"/>
    </xf>
    <xf numFmtId="164" fontId="10"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3" fillId="0" borderId="66" xfId="0" applyFont="1" applyBorder="1"/>
    <xf numFmtId="0" fontId="3" fillId="0" borderId="73" xfId="0" applyFont="1" applyBorder="1"/>
    <xf numFmtId="0" fontId="10" fillId="0" borderId="62" xfId="0" applyFont="1" applyBorder="1" applyAlignment="1">
      <alignment horizontal="left" vertical="center" wrapText="1"/>
    </xf>
    <xf numFmtId="0" fontId="7" fillId="8"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10" fillId="0" borderId="44" xfId="0" applyFont="1" applyBorder="1" applyAlignment="1">
      <alignment horizontal="center" vertical="center" wrapText="1"/>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rive.google.com/drive/folders/1mijaAQOOq6lMZ4a6i5TUn5R_-ouDh_ta" TargetMode="External"/><Relationship Id="rId1" Type="http://schemas.openxmlformats.org/officeDocument/2006/relationships/hyperlink" Target="https://drive.google.com/drive/folders/1EYCYEFmMynP0w4V_bWj7gBb0sbF3Lu2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pane ySplit="1" topLeftCell="A15" activePane="bottomLeft" state="frozen"/>
      <selection pane="bottomLeft" activeCell="B1" sqref="B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87.6640625" customWidth="1"/>
    <col min="11" max="11" width="75.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c r="M7" s="17" t="s">
        <v>15</v>
      </c>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31" t="s">
        <v>25</v>
      </c>
      <c r="G11" s="132"/>
      <c r="H11" s="132"/>
      <c r="I11" s="133"/>
      <c r="J11" s="134" t="s">
        <v>26</v>
      </c>
      <c r="K11" s="132"/>
      <c r="L11" s="132"/>
      <c r="M11" s="132"/>
      <c r="N11" s="132"/>
      <c r="O11" s="132"/>
      <c r="P11" s="132"/>
      <c r="Q11" s="132"/>
      <c r="R11" s="132"/>
      <c r="S11" s="28"/>
      <c r="T11" s="134" t="s">
        <v>27</v>
      </c>
      <c r="U11" s="132"/>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35" t="s">
        <v>29</v>
      </c>
      <c r="K12" s="137" t="s">
        <v>30</v>
      </c>
      <c r="L12" s="137" t="s">
        <v>31</v>
      </c>
      <c r="M12" s="137"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36"/>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18">
        <v>1</v>
      </c>
      <c r="B14" s="119" t="s">
        <v>49</v>
      </c>
      <c r="C14" s="117" t="s">
        <v>50</v>
      </c>
      <c r="D14" s="117" t="s">
        <v>51</v>
      </c>
      <c r="E14" s="117" t="s">
        <v>52</v>
      </c>
      <c r="F14" s="96" t="s">
        <v>53</v>
      </c>
      <c r="G14" s="88" t="s">
        <v>54</v>
      </c>
      <c r="H14" s="115" t="str">
        <f>+CONCATENATE(F14," - ",G14)</f>
        <v>MEDIA - MENOR</v>
      </c>
      <c r="I14" s="116" t="str">
        <f>+VLOOKUP(H14,Datos!D3:E27,2,FALSE)</f>
        <v>MODERADO</v>
      </c>
      <c r="J14" s="117"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MENOR</v>
      </c>
      <c r="T14" s="114" t="str">
        <f>+VLOOKUP(S14,Datos!$D$3:$E$17,2,FALSE)</f>
        <v>BAJO</v>
      </c>
      <c r="U14" s="126" t="s">
        <v>60</v>
      </c>
      <c r="V14" s="44"/>
      <c r="W14" s="120">
        <v>46147</v>
      </c>
      <c r="X14" s="121" t="s">
        <v>61</v>
      </c>
      <c r="Y14" s="122"/>
      <c r="Z14" s="123"/>
      <c r="AA14" s="10"/>
      <c r="AB14" s="122" t="s">
        <v>62</v>
      </c>
      <c r="AC14" s="123"/>
      <c r="AD14" s="10"/>
      <c r="AE14" s="10"/>
      <c r="AF14" s="10"/>
    </row>
    <row r="15" spans="1:49" ht="120" customHeight="1" x14ac:dyDescent="0.3">
      <c r="A15" s="97"/>
      <c r="B15" s="105"/>
      <c r="C15" s="105"/>
      <c r="D15" s="105"/>
      <c r="E15" s="105"/>
      <c r="F15" s="97"/>
      <c r="G15" s="105"/>
      <c r="H15" s="105"/>
      <c r="I15" s="105"/>
      <c r="J15" s="105"/>
      <c r="K15" s="45" t="s">
        <v>63</v>
      </c>
      <c r="L15" s="46" t="s">
        <v>64</v>
      </c>
      <c r="M15" s="47">
        <f>IF(L15="ADECUADO",15,IF(L15="INADECUADO",0,""))</f>
        <v>15</v>
      </c>
      <c r="N15" s="103"/>
      <c r="O15" s="105"/>
      <c r="P15" s="105"/>
      <c r="Q15" s="87"/>
      <c r="R15" s="105"/>
      <c r="S15" s="105"/>
      <c r="T15" s="105"/>
      <c r="U15" s="124"/>
      <c r="V15" s="44"/>
      <c r="W15" s="105"/>
      <c r="X15" s="105"/>
      <c r="Y15" s="105"/>
      <c r="Z15" s="124"/>
      <c r="AA15" s="10"/>
      <c r="AB15" s="105"/>
      <c r="AC15" s="124"/>
      <c r="AD15" s="10"/>
      <c r="AE15" s="10"/>
      <c r="AF15" s="10"/>
    </row>
    <row r="16" spans="1:49" ht="120" customHeight="1" x14ac:dyDescent="0.3">
      <c r="A16" s="97"/>
      <c r="B16" s="105"/>
      <c r="C16" s="105"/>
      <c r="D16" s="105"/>
      <c r="E16" s="105"/>
      <c r="F16" s="97"/>
      <c r="G16" s="105"/>
      <c r="H16" s="105"/>
      <c r="I16" s="105"/>
      <c r="J16" s="105"/>
      <c r="K16" s="48" t="s">
        <v>65</v>
      </c>
      <c r="L16" s="46" t="s">
        <v>66</v>
      </c>
      <c r="M16" s="47">
        <f>IF(L16="OPORTUNA",15,IF(L16="INOPORTUNA",0,""))</f>
        <v>15</v>
      </c>
      <c r="N16" s="103"/>
      <c r="O16" s="105"/>
      <c r="P16" s="87"/>
      <c r="Q16" s="49" t="s">
        <v>67</v>
      </c>
      <c r="R16" s="105"/>
      <c r="S16" s="105"/>
      <c r="T16" s="105"/>
      <c r="U16" s="124"/>
      <c r="V16" s="44"/>
      <c r="W16" s="105"/>
      <c r="X16" s="105"/>
      <c r="Y16" s="105"/>
      <c r="Z16" s="124"/>
      <c r="AA16" s="10"/>
      <c r="AB16" s="105"/>
      <c r="AC16" s="124"/>
      <c r="AD16" s="10"/>
      <c r="AE16" s="10"/>
      <c r="AF16" s="10"/>
    </row>
    <row r="17" spans="1:32" ht="100.5" customHeight="1" x14ac:dyDescent="0.3">
      <c r="A17" s="97"/>
      <c r="B17" s="105"/>
      <c r="C17" s="105"/>
      <c r="D17" s="105"/>
      <c r="E17" s="105"/>
      <c r="F17" s="97"/>
      <c r="G17" s="105"/>
      <c r="H17" s="105"/>
      <c r="I17" s="105"/>
      <c r="J17" s="105"/>
      <c r="K17" s="45" t="s">
        <v>68</v>
      </c>
      <c r="L17" s="46" t="s">
        <v>69</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70</v>
      </c>
      <c r="V17" s="50"/>
      <c r="W17" s="105"/>
      <c r="X17" s="105"/>
      <c r="Y17" s="105"/>
      <c r="Z17" s="124"/>
      <c r="AA17" s="10"/>
      <c r="AB17" s="105"/>
      <c r="AC17" s="124"/>
      <c r="AD17" s="10"/>
      <c r="AE17" s="10"/>
      <c r="AF17" s="10"/>
    </row>
    <row r="18" spans="1:32" ht="99.75" customHeight="1" x14ac:dyDescent="0.3">
      <c r="A18" s="97"/>
      <c r="B18" s="105"/>
      <c r="C18" s="105"/>
      <c r="D18" s="105"/>
      <c r="E18" s="105"/>
      <c r="F18" s="97"/>
      <c r="G18" s="105"/>
      <c r="H18" s="105"/>
      <c r="I18" s="105"/>
      <c r="J18" s="105"/>
      <c r="K18" s="45" t="s">
        <v>71</v>
      </c>
      <c r="L18" s="46" t="s">
        <v>72</v>
      </c>
      <c r="M18" s="47">
        <f>IF(L18="CONFIABLE",15,IF(L18="NO CONFIABLE",0,""))</f>
        <v>15</v>
      </c>
      <c r="N18" s="103"/>
      <c r="O18" s="105"/>
      <c r="P18" s="105"/>
      <c r="Q18" s="105"/>
      <c r="R18" s="105"/>
      <c r="S18" s="105"/>
      <c r="T18" s="105"/>
      <c r="U18" s="128"/>
      <c r="V18" s="50"/>
      <c r="W18" s="105"/>
      <c r="X18" s="105"/>
      <c r="Y18" s="105"/>
      <c r="Z18" s="124"/>
      <c r="AA18" s="10"/>
      <c r="AB18" s="105"/>
      <c r="AC18" s="124"/>
      <c r="AD18" s="10"/>
      <c r="AE18" s="10"/>
      <c r="AF18" s="10"/>
    </row>
    <row r="19" spans="1:32" ht="78" customHeight="1" x14ac:dyDescent="0.3">
      <c r="A19" s="97"/>
      <c r="B19" s="105"/>
      <c r="C19" s="105"/>
      <c r="D19" s="105"/>
      <c r="E19" s="105"/>
      <c r="F19" s="97"/>
      <c r="G19" s="105"/>
      <c r="H19" s="105"/>
      <c r="I19" s="105"/>
      <c r="J19" s="105"/>
      <c r="K19" s="45" t="s">
        <v>73</v>
      </c>
      <c r="L19" s="46" t="s">
        <v>74</v>
      </c>
      <c r="M19" s="47">
        <f>IF(L19="SE INVESTIGAN Y RESUELVEN OPORTUNAMENTE",15,IF(L19="NO SE INVESTIGAN,  NI  RESUELVEN OPORTUNAMENTE",0,""))</f>
        <v>15</v>
      </c>
      <c r="N19" s="103"/>
      <c r="O19" s="105"/>
      <c r="P19" s="105"/>
      <c r="Q19" s="105"/>
      <c r="R19" s="105"/>
      <c r="S19" s="105"/>
      <c r="T19" s="105"/>
      <c r="U19" s="129" t="s">
        <v>75</v>
      </c>
      <c r="V19" s="44"/>
      <c r="W19" s="105"/>
      <c r="X19" s="105"/>
      <c r="Y19" s="105"/>
      <c r="Z19" s="124"/>
      <c r="AA19" s="10"/>
      <c r="AB19" s="105"/>
      <c r="AC19" s="124"/>
      <c r="AD19" s="10"/>
      <c r="AE19" s="10"/>
      <c r="AF19" s="10"/>
    </row>
    <row r="20" spans="1:32" ht="40.5" customHeight="1" x14ac:dyDescent="0.3">
      <c r="A20" s="98"/>
      <c r="B20" s="106"/>
      <c r="C20" s="106"/>
      <c r="D20" s="106"/>
      <c r="E20" s="106"/>
      <c r="F20" s="98"/>
      <c r="G20" s="106"/>
      <c r="H20" s="106"/>
      <c r="I20" s="106"/>
      <c r="J20" s="106"/>
      <c r="K20" s="51" t="s">
        <v>76</v>
      </c>
      <c r="L20" s="52" t="s">
        <v>77</v>
      </c>
      <c r="M20" s="53">
        <f>IF(L20="COMPLETA",10,IF(L20="INCOMPLETA",5,IF(L20="NO EXISTE",0,"")))</f>
        <v>10</v>
      </c>
      <c r="N20" s="108"/>
      <c r="O20" s="106"/>
      <c r="P20" s="106"/>
      <c r="Q20" s="106"/>
      <c r="R20" s="106"/>
      <c r="S20" s="106"/>
      <c r="T20" s="106"/>
      <c r="U20" s="125"/>
      <c r="V20" s="44"/>
      <c r="W20" s="106"/>
      <c r="X20" s="106"/>
      <c r="Y20" s="106"/>
      <c r="Z20" s="125"/>
      <c r="AA20" s="10"/>
      <c r="AB20" s="106"/>
      <c r="AC20" s="125"/>
      <c r="AD20" s="10"/>
      <c r="AE20" s="10"/>
      <c r="AF20" s="10"/>
    </row>
    <row r="21" spans="1:32" ht="120" customHeight="1" x14ac:dyDescent="0.3">
      <c r="A21" s="118">
        <v>2</v>
      </c>
      <c r="B21" s="119" t="s">
        <v>78</v>
      </c>
      <c r="C21" s="117" t="s">
        <v>79</v>
      </c>
      <c r="D21" s="117" t="s">
        <v>80</v>
      </c>
      <c r="E21" s="117" t="s">
        <v>81</v>
      </c>
      <c r="F21" s="96" t="s">
        <v>82</v>
      </c>
      <c r="G21" s="88" t="s">
        <v>83</v>
      </c>
      <c r="H21" s="115" t="str">
        <f>+CONCATENATE(F21," - ",G21)</f>
        <v>BAJA - MAYOR</v>
      </c>
      <c r="I21" s="116" t="str">
        <f>+VLOOKUP(H21,Datos!D3:E27,2,FALSE)</f>
        <v>ALTO</v>
      </c>
      <c r="J21" s="117" t="s">
        <v>84</v>
      </c>
      <c r="K21" s="41" t="s">
        <v>56</v>
      </c>
      <c r="L21" s="42" t="s">
        <v>57</v>
      </c>
      <c r="M21" s="43">
        <f>IF(L21="ASIGNADO",15,IF(L21="NO ASIGNADO",0,""))</f>
        <v>15</v>
      </c>
      <c r="N21" s="102">
        <f>SUM(M21:M27)</f>
        <v>100</v>
      </c>
      <c r="O21" s="104" t="s">
        <v>58</v>
      </c>
      <c r="P21" s="111">
        <f>IF(P24="DÉBIL",0,IF(P24="MODERADO",50,IF(P24="FUERTE",100,"")))</f>
        <v>100</v>
      </c>
      <c r="Q21" s="112" t="s">
        <v>59</v>
      </c>
      <c r="R21" s="112" t="str">
        <f>IF(AND(F21="MUY BAJA",Q24=2),"MUY BAJA",IF(AND(F21="BAJA",Q24=2),"MUY BAJA",IF(AND(F21="MEDIA",Q24=2),"MUY BAJA",IF(AND(F21="ALTA",Q24=2),"BAJA",IF(AND(F21="MUY ALTA",Q24=2),"MEDIA",IF(AND(F21="MUY BAJA",Q24=1),"MUY BAJA",IF(AND(F21="BAJA",Q24=1),"MUY BAJA",IF(AND(F21="MEDIA",Q24=1),"BAJA",IF(AND(F21="ALTA",Q24=1),"MEDIA",IF(AND(F21="MUY ALTA",Q24=1),"ALTA",F21))))))))))</f>
        <v>MUY BAJA</v>
      </c>
      <c r="S21" s="113" t="str">
        <f>+CONCATENATE(R21," - ",G21)</f>
        <v>MUY BAJA - MAYOR</v>
      </c>
      <c r="T21" s="114" t="str">
        <f>+VLOOKUP(S21,Datos!$D$3:$E$17,2,FALSE)</f>
        <v>ALTO</v>
      </c>
      <c r="U21" s="126" t="s">
        <v>60</v>
      </c>
      <c r="V21" s="44"/>
      <c r="W21" s="120"/>
      <c r="X21" s="130" t="s">
        <v>85</v>
      </c>
      <c r="Y21" s="122"/>
      <c r="Z21" s="123"/>
      <c r="AA21" s="10"/>
      <c r="AB21" s="122" t="s">
        <v>86</v>
      </c>
      <c r="AC21" s="123"/>
      <c r="AD21" s="10"/>
      <c r="AE21" s="10"/>
      <c r="AF21" s="10"/>
    </row>
    <row r="22" spans="1:32" ht="120" customHeight="1" x14ac:dyDescent="0.3">
      <c r="A22" s="97"/>
      <c r="B22" s="105"/>
      <c r="C22" s="105"/>
      <c r="D22" s="105"/>
      <c r="E22" s="105"/>
      <c r="F22" s="97"/>
      <c r="G22" s="105"/>
      <c r="H22" s="105"/>
      <c r="I22" s="105"/>
      <c r="J22" s="105"/>
      <c r="K22" s="45" t="s">
        <v>63</v>
      </c>
      <c r="L22" s="46" t="s">
        <v>64</v>
      </c>
      <c r="M22" s="47">
        <f>IF(L22="ADECUADO",15,IF(L22="INADECUADO",0,""))</f>
        <v>15</v>
      </c>
      <c r="N22" s="103"/>
      <c r="O22" s="105"/>
      <c r="P22" s="105"/>
      <c r="Q22" s="87"/>
      <c r="R22" s="105"/>
      <c r="S22" s="105"/>
      <c r="T22" s="105"/>
      <c r="U22" s="124"/>
      <c r="V22" s="44"/>
      <c r="W22" s="105"/>
      <c r="X22" s="105"/>
      <c r="Y22" s="105"/>
      <c r="Z22" s="124"/>
      <c r="AA22" s="10"/>
      <c r="AB22" s="105"/>
      <c r="AC22" s="124"/>
      <c r="AD22" s="10"/>
      <c r="AE22" s="10"/>
      <c r="AF22" s="10"/>
    </row>
    <row r="23" spans="1:32" ht="120" customHeight="1" x14ac:dyDescent="0.3">
      <c r="A23" s="97"/>
      <c r="B23" s="105"/>
      <c r="C23" s="105"/>
      <c r="D23" s="105"/>
      <c r="E23" s="105"/>
      <c r="F23" s="97"/>
      <c r="G23" s="105"/>
      <c r="H23" s="105"/>
      <c r="I23" s="105"/>
      <c r="J23" s="105"/>
      <c r="K23" s="48" t="s">
        <v>65</v>
      </c>
      <c r="L23" s="46" t="s">
        <v>66</v>
      </c>
      <c r="M23" s="47">
        <f>IF(L23="OPORTUNA",15,IF(L23="INOPORTUNA",0,""))</f>
        <v>15</v>
      </c>
      <c r="N23" s="103"/>
      <c r="O23" s="105"/>
      <c r="P23" s="87"/>
      <c r="Q23" s="49" t="s">
        <v>67</v>
      </c>
      <c r="R23" s="105"/>
      <c r="S23" s="105"/>
      <c r="T23" s="105"/>
      <c r="U23" s="124"/>
      <c r="V23" s="44"/>
      <c r="W23" s="105"/>
      <c r="X23" s="105"/>
      <c r="Y23" s="105"/>
      <c r="Z23" s="124"/>
      <c r="AA23" s="10"/>
      <c r="AB23" s="105"/>
      <c r="AC23" s="124"/>
      <c r="AD23" s="10"/>
      <c r="AE23" s="10"/>
      <c r="AF23" s="10"/>
    </row>
    <row r="24" spans="1:32" ht="100.5" customHeight="1" x14ac:dyDescent="0.3">
      <c r="A24" s="97"/>
      <c r="B24" s="105"/>
      <c r="C24" s="105"/>
      <c r="D24" s="105"/>
      <c r="E24" s="105"/>
      <c r="F24" s="97"/>
      <c r="G24" s="105"/>
      <c r="H24" s="105"/>
      <c r="I24" s="105"/>
      <c r="J24" s="105"/>
      <c r="K24" s="45" t="s">
        <v>68</v>
      </c>
      <c r="L24" s="46" t="s">
        <v>69</v>
      </c>
      <c r="M24" s="47">
        <f>IF(L24="PREVENIR",15,IF(L24="DETECTAR",10,IF(L24="NO ES UN CONTROL",0,"")))</f>
        <v>15</v>
      </c>
      <c r="N24" s="107" t="str">
        <f>IF(N21&lt;86,"DÉBIL",IF(N21&lt;96,"MODERADO",IF(N21&lt;101,"FUERTE","")))</f>
        <v>FUERTE</v>
      </c>
      <c r="O24" s="105"/>
      <c r="P24" s="109" t="str">
        <f>IF(AND(N24="FUERTE",O21="FUERTE (SIEMPRE SE EJECUTA)"),"FUERTE",IF(OR(N24="DÉBIL",O21="DÉBIL (NO SE EJECUTA)"),"DÉBIL",IF(OR(N24="MODERADO",O21="MODERADO (ALGUNAS VECES)"),"MODERADO")))</f>
        <v>FUERTE</v>
      </c>
      <c r="Q24" s="110">
        <f>IF(AND($P$17="FUERTE",$Q$14="DIRECTAMENTE"),2,IF(AND($P$17="FUERTE",$Q$14="DIRECTAMENTE"),2,IF(AND($P$17="FUERTE",$Q$14="DIRECTAMENTE"),2,IF(AND($P$17="FUERTE",$Q$14="NO DISMINUYE"),0,IF(AND($P$17="MODERADO",$Q$14="DIRECTAMENTE"),1,IF(AND($P$17="MODERADO",$Q$14="DIRECTAMENTE"),1,IF(AND($P$17="MODERADO",$Q$14="DIRECTAMENTE"),1,IF(AND($P$17="MODERADO",$Q$14="NO DISMINUYE"),0,"N/A"))))))))</f>
        <v>2</v>
      </c>
      <c r="R24" s="105"/>
      <c r="S24" s="105"/>
      <c r="T24" s="105"/>
      <c r="U24" s="127" t="s">
        <v>70</v>
      </c>
      <c r="V24" s="50"/>
      <c r="W24" s="105"/>
      <c r="X24" s="105"/>
      <c r="Y24" s="105"/>
      <c r="Z24" s="124"/>
      <c r="AA24" s="10"/>
      <c r="AB24" s="105"/>
      <c r="AC24" s="124"/>
      <c r="AD24" s="10"/>
      <c r="AE24" s="10"/>
      <c r="AF24" s="10"/>
    </row>
    <row r="25" spans="1:32" ht="99.75" customHeight="1" x14ac:dyDescent="0.3">
      <c r="A25" s="97"/>
      <c r="B25" s="105"/>
      <c r="C25" s="105"/>
      <c r="D25" s="105"/>
      <c r="E25" s="105"/>
      <c r="F25" s="97"/>
      <c r="G25" s="105"/>
      <c r="H25" s="105"/>
      <c r="I25" s="105"/>
      <c r="J25" s="105"/>
      <c r="K25" s="45" t="s">
        <v>71</v>
      </c>
      <c r="L25" s="46" t="s">
        <v>72</v>
      </c>
      <c r="M25" s="47">
        <f>IF(L25="CONFIABLE",15,IF(L25="NO CONFIABLE",0,""))</f>
        <v>15</v>
      </c>
      <c r="N25" s="103"/>
      <c r="O25" s="105"/>
      <c r="P25" s="105"/>
      <c r="Q25" s="105"/>
      <c r="R25" s="105"/>
      <c r="S25" s="105"/>
      <c r="T25" s="105"/>
      <c r="U25" s="128"/>
      <c r="V25" s="50"/>
      <c r="W25" s="105"/>
      <c r="X25" s="105"/>
      <c r="Y25" s="105"/>
      <c r="Z25" s="124"/>
      <c r="AA25" s="10"/>
      <c r="AB25" s="105"/>
      <c r="AC25" s="124"/>
      <c r="AD25" s="10"/>
      <c r="AE25" s="10"/>
      <c r="AF25" s="10"/>
    </row>
    <row r="26" spans="1:32" ht="55.5" customHeight="1" x14ac:dyDescent="0.3">
      <c r="A26" s="97"/>
      <c r="B26" s="105"/>
      <c r="C26" s="105"/>
      <c r="D26" s="105"/>
      <c r="E26" s="105"/>
      <c r="F26" s="97"/>
      <c r="G26" s="105"/>
      <c r="H26" s="105"/>
      <c r="I26" s="105"/>
      <c r="J26" s="105"/>
      <c r="K26" s="45" t="s">
        <v>73</v>
      </c>
      <c r="L26" s="46" t="s">
        <v>74</v>
      </c>
      <c r="M26" s="47">
        <f>IF(L26="SE INVESTIGAN Y RESUELVEN OPORTUNAMENTE",15,IF(L26="NO SE INVESTIGAN,  NI  RESUELVEN OPORTUNAMENTE",0,""))</f>
        <v>15</v>
      </c>
      <c r="N26" s="103"/>
      <c r="O26" s="105"/>
      <c r="P26" s="105"/>
      <c r="Q26" s="105"/>
      <c r="R26" s="105"/>
      <c r="S26" s="105"/>
      <c r="T26" s="105"/>
      <c r="U26" s="129" t="s">
        <v>75</v>
      </c>
      <c r="V26" s="44"/>
      <c r="W26" s="105"/>
      <c r="X26" s="105"/>
      <c r="Y26" s="105"/>
      <c r="Z26" s="124"/>
      <c r="AA26" s="10"/>
      <c r="AB26" s="105"/>
      <c r="AC26" s="124"/>
      <c r="AD26" s="10"/>
      <c r="AE26" s="10"/>
      <c r="AF26" s="10"/>
    </row>
    <row r="27" spans="1:32" ht="32.25" customHeight="1" x14ac:dyDescent="0.3">
      <c r="A27" s="98"/>
      <c r="B27" s="106"/>
      <c r="C27" s="106"/>
      <c r="D27" s="106"/>
      <c r="E27" s="106"/>
      <c r="F27" s="98"/>
      <c r="G27" s="106"/>
      <c r="H27" s="106"/>
      <c r="I27" s="106"/>
      <c r="J27" s="106"/>
      <c r="K27" s="51" t="s">
        <v>76</v>
      </c>
      <c r="L27" s="52" t="s">
        <v>77</v>
      </c>
      <c r="M27" s="53">
        <f>IF(L27="COMPLETA",10,IF(L27="INCOMPLETA",5,IF(L27="NO EXISTE",0,"")))</f>
        <v>10</v>
      </c>
      <c r="N27" s="108"/>
      <c r="O27" s="106"/>
      <c r="P27" s="106"/>
      <c r="Q27" s="106"/>
      <c r="R27" s="106"/>
      <c r="S27" s="106"/>
      <c r="T27" s="106"/>
      <c r="U27" s="125"/>
      <c r="V27" s="44"/>
      <c r="W27" s="106"/>
      <c r="X27" s="106"/>
      <c r="Y27" s="106"/>
      <c r="Z27" s="125"/>
      <c r="AA27" s="10"/>
      <c r="AB27" s="106"/>
      <c r="AC27" s="125"/>
      <c r="AD27" s="10"/>
      <c r="AE27" s="10"/>
      <c r="AF27" s="10"/>
    </row>
    <row r="28" spans="1:32" ht="120" customHeight="1" x14ac:dyDescent="0.3">
      <c r="A28" s="118">
        <v>3</v>
      </c>
      <c r="B28" s="119" t="s">
        <v>87</v>
      </c>
      <c r="C28" s="117" t="s">
        <v>88</v>
      </c>
      <c r="D28" s="117" t="s">
        <v>89</v>
      </c>
      <c r="E28" s="117" t="s">
        <v>90</v>
      </c>
      <c r="F28" s="96" t="s">
        <v>53</v>
      </c>
      <c r="G28" s="88" t="s">
        <v>83</v>
      </c>
      <c r="H28" s="115" t="str">
        <f>+CONCATENATE(F28," - ",G28)</f>
        <v>MEDIA - MAYOR</v>
      </c>
      <c r="I28" s="116" t="str">
        <f>+VLOOKUP(H28,Datos!D3:E27,2,FALSE)</f>
        <v>ALTO</v>
      </c>
      <c r="J28" s="117" t="s">
        <v>91</v>
      </c>
      <c r="K28" s="41" t="s">
        <v>56</v>
      </c>
      <c r="L28" s="42" t="s">
        <v>57</v>
      </c>
      <c r="M28" s="43">
        <f>IF(L28="ASIGNADO",15,IF(L28="NO ASIGNADO",0,""))</f>
        <v>15</v>
      </c>
      <c r="N28" s="102">
        <f>SUM(M28:M34)</f>
        <v>100</v>
      </c>
      <c r="O28" s="104" t="s">
        <v>58</v>
      </c>
      <c r="P28" s="111">
        <f>IF(P31="DÉBIL",0,IF(P31="MODERADO",50,IF(P31="FUERTE",100,"")))</f>
        <v>100</v>
      </c>
      <c r="Q28" s="112" t="s">
        <v>59</v>
      </c>
      <c r="R28" s="112" t="str">
        <f>IF(AND(F28="MUY BAJA",Q31=2),"MUY BAJA",IF(AND(F28="BAJA",Q31=2),"MUY BAJA",IF(AND(F28="MEDIA",Q31=2),"MUY BAJA",IF(AND(F28="ALTA",Q31=2),"BAJA",IF(AND(F28="MUY ALTA",Q31=2),"MEDIA",IF(AND(F28="MUY BAJA",Q31=1),"MUY BAJA",IF(AND(F28="BAJA",Q31=1),"MUY BAJA",IF(AND(F28="MEDIA",Q31=1),"BAJA",IF(AND(F28="ALTA",Q31=1),"MEDIA",IF(AND(F28="MUY ALTA",Q31=1),"ALTA",F28))))))))))</f>
        <v>MUY BAJA</v>
      </c>
      <c r="S28" s="113" t="str">
        <f>+CONCATENATE(R28," - ",G28)</f>
        <v>MUY BAJA - MAYOR</v>
      </c>
      <c r="T28" s="114" t="str">
        <f>+VLOOKUP(S28,Datos!$D$3:$E$17,2,FALSE)</f>
        <v>ALTO</v>
      </c>
      <c r="U28" s="126" t="s">
        <v>60</v>
      </c>
      <c r="V28" s="44"/>
      <c r="W28" s="120">
        <v>46147</v>
      </c>
      <c r="X28" s="121" t="s">
        <v>92</v>
      </c>
      <c r="Y28" s="122"/>
      <c r="Z28" s="123"/>
      <c r="AA28" s="10"/>
      <c r="AB28" s="122" t="s">
        <v>62</v>
      </c>
      <c r="AC28" s="123"/>
      <c r="AD28" s="10"/>
      <c r="AE28" s="10"/>
      <c r="AF28" s="10"/>
    </row>
    <row r="29" spans="1:32" ht="120" customHeight="1" x14ac:dyDescent="0.3">
      <c r="A29" s="97"/>
      <c r="B29" s="105"/>
      <c r="C29" s="105"/>
      <c r="D29" s="105"/>
      <c r="E29" s="105"/>
      <c r="F29" s="97"/>
      <c r="G29" s="105"/>
      <c r="H29" s="105"/>
      <c r="I29" s="105"/>
      <c r="J29" s="105"/>
      <c r="K29" s="45" t="s">
        <v>63</v>
      </c>
      <c r="L29" s="46" t="s">
        <v>64</v>
      </c>
      <c r="M29" s="47">
        <f>IF(L29="ADECUADO",15,IF(L29="INADECUADO",0,""))</f>
        <v>15</v>
      </c>
      <c r="N29" s="103"/>
      <c r="O29" s="105"/>
      <c r="P29" s="105"/>
      <c r="Q29" s="87"/>
      <c r="R29" s="105"/>
      <c r="S29" s="105"/>
      <c r="T29" s="105"/>
      <c r="U29" s="124"/>
      <c r="V29" s="44"/>
      <c r="W29" s="105"/>
      <c r="X29" s="105"/>
      <c r="Y29" s="105"/>
      <c r="Z29" s="124"/>
      <c r="AA29" s="10"/>
      <c r="AB29" s="105"/>
      <c r="AC29" s="124"/>
      <c r="AD29" s="10"/>
      <c r="AE29" s="10"/>
      <c r="AF29" s="10"/>
    </row>
    <row r="30" spans="1:32" ht="120" customHeight="1" x14ac:dyDescent="0.3">
      <c r="A30" s="97"/>
      <c r="B30" s="105"/>
      <c r="C30" s="105"/>
      <c r="D30" s="105"/>
      <c r="E30" s="105"/>
      <c r="F30" s="97"/>
      <c r="G30" s="105"/>
      <c r="H30" s="105"/>
      <c r="I30" s="105"/>
      <c r="J30" s="105"/>
      <c r="K30" s="48" t="s">
        <v>65</v>
      </c>
      <c r="L30" s="46" t="s">
        <v>66</v>
      </c>
      <c r="M30" s="47">
        <f>IF(L30="OPORTUNA",15,IF(L30="INOPORTUNA",0,""))</f>
        <v>15</v>
      </c>
      <c r="N30" s="103"/>
      <c r="O30" s="105"/>
      <c r="P30" s="87"/>
      <c r="Q30" s="49" t="s">
        <v>67</v>
      </c>
      <c r="R30" s="105"/>
      <c r="S30" s="105"/>
      <c r="T30" s="105"/>
      <c r="U30" s="124"/>
      <c r="V30" s="44"/>
      <c r="W30" s="105"/>
      <c r="X30" s="105"/>
      <c r="Y30" s="105"/>
      <c r="Z30" s="124"/>
      <c r="AA30" s="10"/>
      <c r="AB30" s="105"/>
      <c r="AC30" s="124"/>
      <c r="AD30" s="10"/>
      <c r="AE30" s="10"/>
      <c r="AF30" s="10"/>
    </row>
    <row r="31" spans="1:32" ht="100.5" customHeight="1" x14ac:dyDescent="0.3">
      <c r="A31" s="97"/>
      <c r="B31" s="105"/>
      <c r="C31" s="105"/>
      <c r="D31" s="105"/>
      <c r="E31" s="105"/>
      <c r="F31" s="97"/>
      <c r="G31" s="105"/>
      <c r="H31" s="105"/>
      <c r="I31" s="105"/>
      <c r="J31" s="105"/>
      <c r="K31" s="45" t="s">
        <v>68</v>
      </c>
      <c r="L31" s="46" t="s">
        <v>69</v>
      </c>
      <c r="M31" s="47">
        <f>IF(L31="PREVENIR",15,IF(L31="DETECTAR",10,IF(L31="NO ES UN CONTROL",0,"")))</f>
        <v>15</v>
      </c>
      <c r="N31" s="107" t="str">
        <f>IF(N28&lt;86,"DÉBIL",IF(N28&lt;96,"MODERADO",IF(N28&lt;101,"FUERTE","")))</f>
        <v>FUERTE</v>
      </c>
      <c r="O31" s="105"/>
      <c r="P31" s="109" t="str">
        <f>IF(AND(N31="FUERTE",O28="FUERTE (SIEMPRE SE EJECUTA)"),"FUERTE",IF(OR(N31="DÉBIL",O28="DÉBIL (NO SE EJECUTA)"),"DÉBIL",IF(OR(N31="MODERADO",O28="MODERADO (ALGUNAS VECES)"),"MODERADO")))</f>
        <v>FUERTE</v>
      </c>
      <c r="Q31" s="110">
        <f>IF(AND($P$17="FUERTE",$Q$14="DIRECTAMENTE"),2,IF(AND($P$17="FUERTE",$Q$14="DIRECTAMENTE"),2,IF(AND($P$17="FUERTE",$Q$14="DIRECTAMENTE"),2,IF(AND($P$17="FUERTE",$Q$14="NO DISMINUYE"),0,IF(AND($P$17="MODERADO",$Q$14="DIRECTAMENTE"),1,IF(AND($P$17="MODERADO",$Q$14="DIRECTAMENTE"),1,IF(AND($P$17="MODERADO",$Q$14="DIRECTAMENTE"),1,IF(AND($P$17="MODERADO",$Q$14="NO DISMINUYE"),0,"N/A"))))))))</f>
        <v>2</v>
      </c>
      <c r="R31" s="105"/>
      <c r="S31" s="105"/>
      <c r="T31" s="105"/>
      <c r="U31" s="127" t="s">
        <v>70</v>
      </c>
      <c r="V31" s="50"/>
      <c r="W31" s="105"/>
      <c r="X31" s="105"/>
      <c r="Y31" s="105"/>
      <c r="Z31" s="124"/>
      <c r="AA31" s="10"/>
      <c r="AB31" s="105"/>
      <c r="AC31" s="124"/>
      <c r="AD31" s="10"/>
      <c r="AE31" s="10"/>
      <c r="AF31" s="10"/>
    </row>
    <row r="32" spans="1:32" ht="99.75" customHeight="1" x14ac:dyDescent="0.3">
      <c r="A32" s="97"/>
      <c r="B32" s="105"/>
      <c r="C32" s="105"/>
      <c r="D32" s="105"/>
      <c r="E32" s="105"/>
      <c r="F32" s="97"/>
      <c r="G32" s="105"/>
      <c r="H32" s="105"/>
      <c r="I32" s="105"/>
      <c r="J32" s="105"/>
      <c r="K32" s="45" t="s">
        <v>71</v>
      </c>
      <c r="L32" s="46" t="s">
        <v>72</v>
      </c>
      <c r="M32" s="47">
        <f>IF(L32="CONFIABLE",15,IF(L32="NO CONFIABLE",0,""))</f>
        <v>15</v>
      </c>
      <c r="N32" s="103"/>
      <c r="O32" s="105"/>
      <c r="P32" s="105"/>
      <c r="Q32" s="105"/>
      <c r="R32" s="105"/>
      <c r="S32" s="105"/>
      <c r="T32" s="105"/>
      <c r="U32" s="128"/>
      <c r="V32" s="50"/>
      <c r="W32" s="105"/>
      <c r="X32" s="105"/>
      <c r="Y32" s="105"/>
      <c r="Z32" s="124"/>
      <c r="AA32" s="10"/>
      <c r="AB32" s="105"/>
      <c r="AC32" s="124"/>
      <c r="AD32" s="10"/>
      <c r="AE32" s="10"/>
      <c r="AF32" s="10"/>
    </row>
    <row r="33" spans="1:32" ht="177.75" customHeight="1" x14ac:dyDescent="0.3">
      <c r="A33" s="97"/>
      <c r="B33" s="105"/>
      <c r="C33" s="105"/>
      <c r="D33" s="105"/>
      <c r="E33" s="105"/>
      <c r="F33" s="97"/>
      <c r="G33" s="105"/>
      <c r="H33" s="105"/>
      <c r="I33" s="105"/>
      <c r="J33" s="105"/>
      <c r="K33" s="45" t="s">
        <v>73</v>
      </c>
      <c r="L33" s="46" t="s">
        <v>74</v>
      </c>
      <c r="M33" s="47">
        <f>IF(L33="SE INVESTIGAN Y RESUELVEN OPORTUNAMENTE",15,IF(L33="NO SE INVESTIGAN,  NI  RESUELVEN OPORTUNAMENTE",0,""))</f>
        <v>15</v>
      </c>
      <c r="N33" s="103"/>
      <c r="O33" s="105"/>
      <c r="P33" s="105"/>
      <c r="Q33" s="105"/>
      <c r="R33" s="105"/>
      <c r="S33" s="105"/>
      <c r="T33" s="105"/>
      <c r="U33" s="129" t="s">
        <v>75</v>
      </c>
      <c r="V33" s="44"/>
      <c r="W33" s="105"/>
      <c r="X33" s="105"/>
      <c r="Y33" s="105"/>
      <c r="Z33" s="124"/>
      <c r="AA33" s="10"/>
      <c r="AB33" s="105"/>
      <c r="AC33" s="124"/>
      <c r="AD33" s="10"/>
      <c r="AE33" s="10"/>
      <c r="AF33" s="10"/>
    </row>
    <row r="34" spans="1:32" ht="148.5" customHeight="1" x14ac:dyDescent="0.3">
      <c r="A34" s="98"/>
      <c r="B34" s="106"/>
      <c r="C34" s="106"/>
      <c r="D34" s="106"/>
      <c r="E34" s="106"/>
      <c r="F34" s="98"/>
      <c r="G34" s="106"/>
      <c r="H34" s="106"/>
      <c r="I34" s="106"/>
      <c r="J34" s="106"/>
      <c r="K34" s="51" t="s">
        <v>76</v>
      </c>
      <c r="L34" s="52" t="s">
        <v>77</v>
      </c>
      <c r="M34" s="53">
        <f>IF(L34="COMPLETA",10,IF(L34="INCOMPLETA",5,IF(L34="NO EXISTE",0,"")))</f>
        <v>10</v>
      </c>
      <c r="N34" s="108"/>
      <c r="O34" s="106"/>
      <c r="P34" s="106"/>
      <c r="Q34" s="106"/>
      <c r="R34" s="106"/>
      <c r="S34" s="106"/>
      <c r="T34" s="106"/>
      <c r="U34" s="125"/>
      <c r="V34" s="44"/>
      <c r="W34" s="106"/>
      <c r="X34" s="106"/>
      <c r="Y34" s="106"/>
      <c r="Z34" s="125"/>
      <c r="AA34" s="10"/>
      <c r="AB34" s="106"/>
      <c r="AC34" s="125"/>
      <c r="AD34" s="10"/>
      <c r="AE34" s="10"/>
      <c r="AF34" s="10"/>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x14ac:dyDescent="0.3"/>
    <row r="236" spans="1:32" ht="15.75" customHeight="1" x14ac:dyDescent="0.3"/>
    <row r="237" spans="1:32" ht="15.75" customHeight="1" x14ac:dyDescent="0.3"/>
    <row r="238" spans="1:32" ht="15.75" customHeight="1" x14ac:dyDescent="0.3"/>
    <row r="239" spans="1:32" ht="15.75" customHeight="1" x14ac:dyDescent="0.3"/>
    <row r="240" spans="1:32"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9">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U17:U18"/>
    <mergeCell ref="U19:U20"/>
    <mergeCell ref="T21:T27"/>
    <mergeCell ref="U21:U23"/>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Q21:Q22"/>
    <mergeCell ref="N24:N27"/>
    <mergeCell ref="Q24:Q27"/>
    <mergeCell ref="W28:W34"/>
    <mergeCell ref="X28:X34"/>
    <mergeCell ref="Y28:Y34"/>
    <mergeCell ref="Z28:Z34"/>
    <mergeCell ref="AB28:AB34"/>
    <mergeCell ref="AC28:AC34"/>
    <mergeCell ref="U28:U30"/>
    <mergeCell ref="U31:U32"/>
    <mergeCell ref="U33:U34"/>
    <mergeCell ref="R21:R27"/>
    <mergeCell ref="S21:S27"/>
    <mergeCell ref="Q28:Q29"/>
    <mergeCell ref="R28:R34"/>
    <mergeCell ref="S28:S34"/>
    <mergeCell ref="T28:T34"/>
    <mergeCell ref="Q31:Q34"/>
    <mergeCell ref="U24:U25"/>
    <mergeCell ref="U26:U27"/>
    <mergeCell ref="P21:P23"/>
    <mergeCell ref="P24:P27"/>
    <mergeCell ref="N28:N30"/>
    <mergeCell ref="O28:O34"/>
    <mergeCell ref="P28:P30"/>
    <mergeCell ref="N31:N34"/>
    <mergeCell ref="P31:P34"/>
    <mergeCell ref="H21:H27"/>
    <mergeCell ref="I21:I27"/>
    <mergeCell ref="J21:J27"/>
    <mergeCell ref="N21:N23"/>
    <mergeCell ref="O21:O27"/>
    <mergeCell ref="A14:A20"/>
    <mergeCell ref="B14:B20"/>
    <mergeCell ref="C14:C20"/>
    <mergeCell ref="D14:D20"/>
    <mergeCell ref="E14:E20"/>
    <mergeCell ref="H28:H34"/>
    <mergeCell ref="I28:I34"/>
    <mergeCell ref="J28:J34"/>
    <mergeCell ref="A28:A34"/>
    <mergeCell ref="B28:B34"/>
    <mergeCell ref="C28:C34"/>
    <mergeCell ref="D28:D34"/>
    <mergeCell ref="E28:E34"/>
    <mergeCell ref="F28:F34"/>
    <mergeCell ref="G28:G34"/>
    <mergeCell ref="R14:R20"/>
    <mergeCell ref="S14:S20"/>
    <mergeCell ref="T14:T20"/>
    <mergeCell ref="F14:F20"/>
    <mergeCell ref="G14:G20"/>
    <mergeCell ref="H14:H20"/>
    <mergeCell ref="I14:I20"/>
    <mergeCell ref="J14:J20"/>
    <mergeCell ref="C11:C13"/>
    <mergeCell ref="D11:D13"/>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s>
  <conditionalFormatting sqref="I14:I3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A000000}">
      <formula1>$AA$17:$AA$19</formula1>
    </dataValidation>
  </dataValidations>
  <hyperlinks>
    <hyperlink ref="X14" r:id="rId1" xr:uid="{00000000-0004-0000-0000-000000000000}"/>
    <hyperlink ref="X28" r:id="rId2" xr:uid="{00000000-0004-0000-0000-000001000000}"/>
  </hyperlinks>
  <pageMargins left="0.70866141732283472" right="0.70866141732283472" top="0.74803149606299213" bottom="0.74803149606299213" header="0" footer="0"/>
  <pageSetup scale="14" orientation="landscape"/>
  <drawing r:id="rId3"/>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Datos!$J$5:$L$5</xm:f>
          </x14:formula1>
          <xm:sqref>L17 L24 L31</xm:sqref>
        </x14:dataValidation>
        <x14:dataValidation type="list" allowBlank="1" showErrorMessage="1" xr:uid="{00000000-0002-0000-0000-000001000000}">
          <x14:formula1>
            <xm:f>Datos!$A$3:$A$7</xm:f>
          </x14:formula1>
          <xm:sqref>F14 F21 F28</xm:sqref>
        </x14:dataValidation>
        <x14:dataValidation type="list" allowBlank="1" showErrorMessage="1" xr:uid="{00000000-0002-0000-0000-000002000000}">
          <x14:formula1>
            <xm:f>Datos!$J$4:$K$4</xm:f>
          </x14:formula1>
          <xm:sqref>L16 L23 L30</xm:sqref>
        </x14:dataValidation>
        <x14:dataValidation type="list" allowBlank="1" showErrorMessage="1" xr:uid="{00000000-0002-0000-0000-000003000000}">
          <x14:formula1>
            <xm:f>Datos!$J$3:$K$3</xm:f>
          </x14:formula1>
          <xm:sqref>L15 L22 L29</xm:sqref>
        </x14:dataValidation>
        <x14:dataValidation type="list" allowBlank="1" showErrorMessage="1" xr:uid="{00000000-0002-0000-0000-000004000000}">
          <x14:formula1>
            <xm:f>Datos!$J$2:$K$2</xm:f>
          </x14:formula1>
          <xm:sqref>L14 L21 L28</xm:sqref>
        </x14:dataValidation>
        <x14:dataValidation type="list" allowBlank="1" showErrorMessage="1" xr:uid="{00000000-0002-0000-0000-000005000000}">
          <x14:formula1>
            <xm:f>Datos!$J$7:$K$7</xm:f>
          </x14:formula1>
          <xm:sqref>L19 L26 L33</xm:sqref>
        </x14:dataValidation>
        <x14:dataValidation type="list" allowBlank="1" showErrorMessage="1" xr:uid="{00000000-0002-0000-0000-000006000000}">
          <x14:formula1>
            <xm:f>Datos!$I$14:$I$16</xm:f>
          </x14:formula1>
          <xm:sqref>O14 O21 O28</xm:sqref>
        </x14:dataValidation>
        <x14:dataValidation type="list" allowBlank="1" showErrorMessage="1" xr:uid="{00000000-0002-0000-0000-000007000000}">
          <x14:formula1>
            <xm:f>Datos!$A$17:$A$18</xm:f>
          </x14:formula1>
          <xm:sqref>U19 U26 U33</xm:sqref>
        </x14:dataValidation>
        <x14:dataValidation type="list" allowBlank="1" showErrorMessage="1" xr:uid="{00000000-0002-0000-0000-000008000000}">
          <x14:formula1>
            <xm:f>Datos!$J$8:$L$8</xm:f>
          </x14:formula1>
          <xm:sqref>L20 L27 L34</xm:sqref>
        </x14:dataValidation>
        <x14:dataValidation type="list" allowBlank="1" showErrorMessage="1" xr:uid="{00000000-0002-0000-0000-000009000000}">
          <x14:formula1>
            <xm:f>Datos!$B$3:$B$7</xm:f>
          </x14:formula1>
          <xm:sqref>G14 G21 G28</xm:sqref>
        </x14:dataValidation>
        <x14:dataValidation type="list" allowBlank="1" showErrorMessage="1" xr:uid="{00000000-0002-0000-0000-00000B000000}">
          <x14:formula1>
            <xm:f>Datos!$J$6:$K$6</xm:f>
          </x14:formula1>
          <xm:sqref>L18 L25 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93</v>
      </c>
    </row>
    <row r="2" spans="1:12" ht="14.25" customHeight="1" x14ac:dyDescent="0.3">
      <c r="A2" s="3" t="s">
        <v>40</v>
      </c>
      <c r="B2" s="3" t="s">
        <v>41</v>
      </c>
      <c r="D2" s="3" t="s">
        <v>94</v>
      </c>
      <c r="I2" s="54" t="s">
        <v>56</v>
      </c>
      <c r="J2" s="3" t="s">
        <v>57</v>
      </c>
      <c r="K2" s="3" t="s">
        <v>95</v>
      </c>
    </row>
    <row r="3" spans="1:12" ht="14.25" customHeight="1" x14ac:dyDescent="0.3">
      <c r="A3" s="3" t="s">
        <v>96</v>
      </c>
      <c r="B3" s="3" t="s">
        <v>97</v>
      </c>
      <c r="D3" s="3" t="s">
        <v>98</v>
      </c>
      <c r="E3" s="3" t="s">
        <v>99</v>
      </c>
      <c r="I3" s="55" t="s">
        <v>63</v>
      </c>
      <c r="J3" s="3" t="s">
        <v>64</v>
      </c>
      <c r="K3" s="3" t="s">
        <v>100</v>
      </c>
    </row>
    <row r="4" spans="1:12" ht="14.25" customHeight="1" x14ac:dyDescent="0.3">
      <c r="A4" s="3" t="s">
        <v>82</v>
      </c>
      <c r="B4" s="3" t="s">
        <v>54</v>
      </c>
      <c r="D4" s="3" t="s">
        <v>101</v>
      </c>
      <c r="E4" s="3" t="s">
        <v>99</v>
      </c>
      <c r="I4" s="56" t="s">
        <v>65</v>
      </c>
      <c r="J4" s="3" t="s">
        <v>66</v>
      </c>
      <c r="K4" s="3" t="s">
        <v>102</v>
      </c>
    </row>
    <row r="5" spans="1:12" ht="14.25" customHeight="1" x14ac:dyDescent="0.3">
      <c r="A5" s="3" t="s">
        <v>53</v>
      </c>
      <c r="B5" s="3" t="s">
        <v>103</v>
      </c>
      <c r="D5" s="3" t="s">
        <v>104</v>
      </c>
      <c r="E5" s="3" t="s">
        <v>103</v>
      </c>
      <c r="I5" s="55" t="s">
        <v>68</v>
      </c>
      <c r="J5" s="3" t="s">
        <v>69</v>
      </c>
      <c r="K5" s="3" t="s">
        <v>105</v>
      </c>
      <c r="L5" s="3" t="s">
        <v>106</v>
      </c>
    </row>
    <row r="6" spans="1:12" ht="14.25" customHeight="1" x14ac:dyDescent="0.3">
      <c r="A6" s="3" t="s">
        <v>107</v>
      </c>
      <c r="B6" s="3" t="s">
        <v>83</v>
      </c>
      <c r="D6" s="3" t="s">
        <v>108</v>
      </c>
      <c r="E6" s="3" t="s">
        <v>109</v>
      </c>
      <c r="I6" s="55" t="s">
        <v>71</v>
      </c>
      <c r="J6" s="3" t="s">
        <v>72</v>
      </c>
      <c r="K6" s="3" t="s">
        <v>110</v>
      </c>
    </row>
    <row r="7" spans="1:12" ht="14.25" customHeight="1" x14ac:dyDescent="0.3">
      <c r="A7" s="3" t="s">
        <v>111</v>
      </c>
      <c r="B7" s="3" t="s">
        <v>112</v>
      </c>
      <c r="D7" s="3" t="s">
        <v>113</v>
      </c>
      <c r="E7" s="3" t="s">
        <v>114</v>
      </c>
      <c r="I7" s="55" t="s">
        <v>73</v>
      </c>
      <c r="J7" s="57" t="s">
        <v>74</v>
      </c>
      <c r="K7" s="57" t="s">
        <v>115</v>
      </c>
    </row>
    <row r="8" spans="1:12" ht="14.25" customHeight="1" x14ac:dyDescent="0.3">
      <c r="D8" s="3" t="s">
        <v>116</v>
      </c>
      <c r="E8" s="3" t="s">
        <v>99</v>
      </c>
      <c r="I8" s="58" t="s">
        <v>76</v>
      </c>
      <c r="J8" s="3" t="s">
        <v>77</v>
      </c>
      <c r="K8" s="3" t="s">
        <v>117</v>
      </c>
      <c r="L8" s="3" t="s">
        <v>118</v>
      </c>
    </row>
    <row r="9" spans="1:12" ht="14.25" customHeight="1" x14ac:dyDescent="0.3">
      <c r="A9" s="3" t="s">
        <v>119</v>
      </c>
      <c r="D9" s="3" t="s">
        <v>120</v>
      </c>
      <c r="E9" s="3" t="s">
        <v>103</v>
      </c>
    </row>
    <row r="10" spans="1:12" ht="14.25" customHeight="1" x14ac:dyDescent="0.3">
      <c r="D10" s="3" t="s">
        <v>121</v>
      </c>
      <c r="E10" s="3" t="s">
        <v>103</v>
      </c>
    </row>
    <row r="11" spans="1:12" ht="14.25" customHeight="1" x14ac:dyDescent="0.3">
      <c r="A11" s="3" t="s">
        <v>122</v>
      </c>
      <c r="D11" s="3" t="s">
        <v>123</v>
      </c>
      <c r="E11" s="3" t="s">
        <v>109</v>
      </c>
    </row>
    <row r="12" spans="1:12" ht="14.25" customHeight="1" x14ac:dyDescent="0.3">
      <c r="A12" s="3" t="s">
        <v>124</v>
      </c>
      <c r="D12" s="3" t="s">
        <v>125</v>
      </c>
      <c r="E12" s="3" t="s">
        <v>114</v>
      </c>
    </row>
    <row r="13" spans="1:12" ht="14.25" customHeight="1" x14ac:dyDescent="0.3">
      <c r="D13" s="3" t="s">
        <v>126</v>
      </c>
      <c r="E13" s="3" t="s">
        <v>103</v>
      </c>
      <c r="I13" s="3" t="s">
        <v>127</v>
      </c>
    </row>
    <row r="14" spans="1:12" ht="14.25" customHeight="1" x14ac:dyDescent="0.3">
      <c r="D14" s="3" t="s">
        <v>128</v>
      </c>
      <c r="E14" s="3" t="s">
        <v>103</v>
      </c>
      <c r="I14" s="3" t="s">
        <v>129</v>
      </c>
    </row>
    <row r="15" spans="1:12" ht="14.25" customHeight="1" x14ac:dyDescent="0.3">
      <c r="D15" s="3" t="s">
        <v>130</v>
      </c>
      <c r="E15" s="3" t="s">
        <v>103</v>
      </c>
      <c r="I15" s="3" t="s">
        <v>131</v>
      </c>
    </row>
    <row r="16" spans="1:12" ht="14.25" customHeight="1" x14ac:dyDescent="0.3">
      <c r="A16" s="3" t="s">
        <v>70</v>
      </c>
      <c r="D16" s="3" t="s">
        <v>132</v>
      </c>
      <c r="E16" s="3" t="s">
        <v>109</v>
      </c>
      <c r="I16" s="3" t="s">
        <v>133</v>
      </c>
    </row>
    <row r="17" spans="1:5" ht="14.25" customHeight="1" x14ac:dyDescent="0.3">
      <c r="A17" s="3" t="s">
        <v>134</v>
      </c>
      <c r="D17" s="3" t="s">
        <v>135</v>
      </c>
      <c r="E17" s="3" t="s">
        <v>114</v>
      </c>
    </row>
    <row r="18" spans="1:5" ht="14.25" customHeight="1" x14ac:dyDescent="0.3">
      <c r="A18" s="3" t="s">
        <v>75</v>
      </c>
      <c r="D18" s="3" t="s">
        <v>136</v>
      </c>
      <c r="E18" s="3" t="s">
        <v>103</v>
      </c>
    </row>
    <row r="19" spans="1:5" ht="14.25" customHeight="1" x14ac:dyDescent="0.3">
      <c r="D19" s="3" t="s">
        <v>137</v>
      </c>
      <c r="E19" s="3" t="s">
        <v>103</v>
      </c>
    </row>
    <row r="20" spans="1:5" ht="14.25" customHeight="1" x14ac:dyDescent="0.3">
      <c r="D20" s="3" t="s">
        <v>138</v>
      </c>
      <c r="E20" s="3" t="s">
        <v>109</v>
      </c>
    </row>
    <row r="21" spans="1:5" ht="14.25" customHeight="1" x14ac:dyDescent="0.3">
      <c r="D21" s="3" t="s">
        <v>139</v>
      </c>
      <c r="E21" s="3" t="s">
        <v>109</v>
      </c>
    </row>
    <row r="22" spans="1:5" ht="14.25" customHeight="1" x14ac:dyDescent="0.3">
      <c r="D22" s="3" t="s">
        <v>140</v>
      </c>
      <c r="E22" s="3" t="s">
        <v>114</v>
      </c>
    </row>
    <row r="23" spans="1:5" ht="14.25" customHeight="1" x14ac:dyDescent="0.3">
      <c r="D23" s="3" t="s">
        <v>141</v>
      </c>
      <c r="E23" s="3" t="s">
        <v>109</v>
      </c>
    </row>
    <row r="24" spans="1:5" ht="14.25" customHeight="1" x14ac:dyDescent="0.3">
      <c r="D24" s="3" t="s">
        <v>142</v>
      </c>
      <c r="E24" s="3" t="s">
        <v>109</v>
      </c>
    </row>
    <row r="25" spans="1:5" ht="14.25" customHeight="1" x14ac:dyDescent="0.3">
      <c r="D25" s="3" t="s">
        <v>143</v>
      </c>
      <c r="E25" s="3" t="s">
        <v>109</v>
      </c>
    </row>
    <row r="26" spans="1:5" ht="14.25" customHeight="1" x14ac:dyDescent="0.3">
      <c r="D26" s="3" t="s">
        <v>144</v>
      </c>
      <c r="E26" s="3" t="s">
        <v>109</v>
      </c>
    </row>
    <row r="27" spans="1:5" ht="14.25" customHeight="1" x14ac:dyDescent="0.3">
      <c r="D27" s="3" t="s">
        <v>145</v>
      </c>
      <c r="E27" s="3" t="s">
        <v>114</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8" t="s">
        <v>146</v>
      </c>
      <c r="B1" s="139"/>
      <c r="C1" s="140"/>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1" t="s">
        <v>147</v>
      </c>
      <c r="C2" s="142"/>
      <c r="D2" s="3"/>
      <c r="E2" s="3"/>
      <c r="F2" s="3"/>
      <c r="G2" s="3"/>
      <c r="H2" s="3"/>
      <c r="I2" s="3"/>
      <c r="J2" s="3"/>
      <c r="K2" s="3"/>
      <c r="L2" s="3"/>
      <c r="M2" s="3"/>
      <c r="N2" s="3"/>
      <c r="O2" s="3"/>
      <c r="P2" s="3"/>
      <c r="Q2" s="3"/>
      <c r="R2" s="3"/>
      <c r="S2" s="3"/>
      <c r="T2" s="3"/>
      <c r="U2" s="3"/>
      <c r="V2" s="3"/>
      <c r="W2" s="3"/>
      <c r="X2" s="3"/>
      <c r="Y2" s="3"/>
      <c r="Z2" s="3"/>
    </row>
    <row r="3" spans="1:26" ht="24" customHeight="1" x14ac:dyDescent="0.3">
      <c r="A3" s="59" t="s">
        <v>148</v>
      </c>
      <c r="B3" s="141" t="s">
        <v>149</v>
      </c>
      <c r="C3" s="142"/>
      <c r="D3" s="3"/>
      <c r="E3" s="3"/>
      <c r="F3" s="3"/>
      <c r="G3" s="3"/>
      <c r="H3" s="3"/>
      <c r="I3" s="3"/>
      <c r="J3" s="3"/>
      <c r="K3" s="3"/>
      <c r="L3" s="3"/>
      <c r="M3" s="3"/>
      <c r="N3" s="3"/>
      <c r="O3" s="3"/>
      <c r="P3" s="3"/>
      <c r="Q3" s="3"/>
      <c r="R3" s="3"/>
      <c r="S3" s="3"/>
      <c r="T3" s="3"/>
      <c r="U3" s="3"/>
      <c r="V3" s="3"/>
      <c r="W3" s="3"/>
      <c r="X3" s="3"/>
      <c r="Y3" s="3"/>
      <c r="Z3" s="3"/>
    </row>
    <row r="4" spans="1:26" ht="24" customHeight="1" x14ac:dyDescent="0.3">
      <c r="A4" s="59" t="s">
        <v>150</v>
      </c>
      <c r="B4" s="141" t="s">
        <v>151</v>
      </c>
      <c r="C4" s="142"/>
      <c r="D4" s="3"/>
      <c r="E4" s="3"/>
      <c r="F4" s="3"/>
      <c r="G4" s="3"/>
      <c r="H4" s="3"/>
      <c r="I4" s="3"/>
      <c r="J4" s="3"/>
      <c r="K4" s="3"/>
      <c r="L4" s="3"/>
      <c r="M4" s="3"/>
      <c r="N4" s="3"/>
      <c r="O4" s="3"/>
      <c r="P4" s="3"/>
      <c r="Q4" s="3"/>
      <c r="R4" s="3"/>
      <c r="S4" s="3"/>
      <c r="T4" s="3"/>
      <c r="U4" s="3"/>
      <c r="V4" s="3"/>
      <c r="W4" s="3"/>
      <c r="X4" s="3"/>
      <c r="Y4" s="3"/>
      <c r="Z4" s="3"/>
    </row>
    <row r="5" spans="1:26" ht="24" customHeight="1" x14ac:dyDescent="0.3">
      <c r="A5" s="60" t="s">
        <v>152</v>
      </c>
      <c r="B5" s="143" t="s">
        <v>153</v>
      </c>
      <c r="C5" s="144"/>
      <c r="D5" s="3"/>
      <c r="E5" s="3"/>
      <c r="F5" s="3"/>
      <c r="G5" s="3"/>
      <c r="H5" s="3"/>
      <c r="I5" s="3"/>
      <c r="J5" s="3"/>
      <c r="K5" s="3"/>
      <c r="L5" s="3"/>
      <c r="M5" s="3"/>
      <c r="N5" s="3"/>
      <c r="O5" s="3"/>
      <c r="P5" s="3"/>
      <c r="Q5" s="3"/>
      <c r="R5" s="3"/>
      <c r="S5" s="3"/>
      <c r="T5" s="3"/>
      <c r="U5" s="3"/>
      <c r="V5" s="3"/>
      <c r="W5" s="3"/>
      <c r="X5" s="3"/>
      <c r="Y5" s="3"/>
      <c r="Z5" s="3"/>
    </row>
    <row r="6" spans="1:26" ht="24" customHeight="1" x14ac:dyDescent="0.3">
      <c r="A6" s="60" t="s">
        <v>154</v>
      </c>
      <c r="B6" s="145"/>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155</v>
      </c>
      <c r="B7" s="145"/>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156</v>
      </c>
      <c r="B8" s="146"/>
      <c r="C8" s="147"/>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1" t="s">
        <v>157</v>
      </c>
      <c r="C9" s="142"/>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1" t="s">
        <v>158</v>
      </c>
      <c r="C10" s="142"/>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8" t="s">
        <v>159</v>
      </c>
      <c r="C11" s="142"/>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8" t="s">
        <v>160</v>
      </c>
      <c r="C12" s="142"/>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8" t="s">
        <v>161</v>
      </c>
      <c r="C13" s="142"/>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8" t="s">
        <v>162</v>
      </c>
      <c r="C14" s="142"/>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8" t="s">
        <v>163</v>
      </c>
      <c r="C15" s="142"/>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8" t="s">
        <v>164</v>
      </c>
      <c r="C16" s="142"/>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165</v>
      </c>
      <c r="B17" s="148" t="s">
        <v>166</v>
      </c>
      <c r="C17" s="142"/>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167</v>
      </c>
      <c r="B18" s="148" t="s">
        <v>168</v>
      </c>
      <c r="C18" s="142"/>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3" t="s">
        <v>169</v>
      </c>
      <c r="C19" s="144"/>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5"/>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5"/>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1" t="s">
        <v>170</v>
      </c>
      <c r="C22" s="142"/>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8" t="s">
        <v>171</v>
      </c>
      <c r="C23" s="142"/>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70</v>
      </c>
      <c r="B24" s="149" t="s">
        <v>172</v>
      </c>
      <c r="C24" s="142"/>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173</v>
      </c>
      <c r="B25" s="148" t="s">
        <v>174</v>
      </c>
      <c r="C25" s="142"/>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175</v>
      </c>
      <c r="B26" s="149" t="s">
        <v>176</v>
      </c>
      <c r="C26" s="142"/>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177</v>
      </c>
      <c r="B27" s="149" t="s">
        <v>178</v>
      </c>
      <c r="C27" s="142"/>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9" t="s">
        <v>179</v>
      </c>
      <c r="C28" s="142"/>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9" t="s">
        <v>180</v>
      </c>
      <c r="C29" s="142"/>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9" t="s">
        <v>181</v>
      </c>
      <c r="C30" s="142"/>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9" t="s">
        <v>182</v>
      </c>
      <c r="C31" s="142"/>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183</v>
      </c>
      <c r="B32" s="149" t="s">
        <v>184</v>
      </c>
      <c r="C32" s="142"/>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185</v>
      </c>
      <c r="B33" s="149" t="s">
        <v>186</v>
      </c>
      <c r="C33" s="142"/>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187</v>
      </c>
      <c r="B1" s="150" t="s">
        <v>188</v>
      </c>
      <c r="C1" s="132"/>
      <c r="D1" s="132"/>
      <c r="E1" s="132"/>
      <c r="F1" s="133"/>
      <c r="G1" s="156" t="s">
        <v>189</v>
      </c>
      <c r="H1" s="133"/>
      <c r="I1" s="3"/>
      <c r="J1" s="3"/>
      <c r="K1" s="3"/>
      <c r="L1" s="3"/>
      <c r="M1" s="3"/>
      <c r="N1" s="3"/>
      <c r="O1" s="3"/>
      <c r="P1" s="3"/>
      <c r="Q1" s="3"/>
      <c r="R1" s="3"/>
      <c r="S1" s="3"/>
      <c r="T1" s="3"/>
      <c r="U1" s="3"/>
      <c r="V1" s="3"/>
      <c r="W1" s="3"/>
      <c r="X1" s="3"/>
      <c r="Y1" s="3"/>
      <c r="Z1" s="3"/>
    </row>
    <row r="2" spans="1:26" ht="14.25" customHeight="1" x14ac:dyDescent="0.3">
      <c r="A2" s="66">
        <v>1</v>
      </c>
      <c r="B2" s="151" t="s">
        <v>190</v>
      </c>
      <c r="C2" s="132"/>
      <c r="D2" s="132"/>
      <c r="E2" s="132"/>
      <c r="F2" s="133"/>
      <c r="G2" s="66" t="s">
        <v>191</v>
      </c>
      <c r="H2" s="66"/>
      <c r="I2" s="3"/>
      <c r="J2" s="3"/>
      <c r="K2" s="3"/>
      <c r="L2" s="3"/>
      <c r="M2" s="3"/>
      <c r="N2" s="3"/>
      <c r="O2" s="3"/>
      <c r="P2" s="3"/>
      <c r="Q2" s="3"/>
      <c r="R2" s="3">
        <v>1</v>
      </c>
      <c r="S2" s="3">
        <v>1</v>
      </c>
      <c r="T2" s="3"/>
      <c r="U2" s="3"/>
      <c r="V2" s="3"/>
      <c r="W2" s="3"/>
      <c r="X2" s="3"/>
      <c r="Y2" s="3"/>
      <c r="Z2" s="3"/>
    </row>
    <row r="3" spans="1:26" ht="14.25" customHeight="1" x14ac:dyDescent="0.3">
      <c r="A3" s="66">
        <v>2</v>
      </c>
      <c r="B3" s="151" t="s">
        <v>192</v>
      </c>
      <c r="C3" s="132"/>
      <c r="D3" s="132"/>
      <c r="E3" s="132"/>
      <c r="F3" s="133"/>
      <c r="G3" s="66" t="s">
        <v>191</v>
      </c>
      <c r="H3" s="66"/>
      <c r="I3" s="3"/>
      <c r="J3" s="3"/>
      <c r="K3" s="3"/>
      <c r="L3" s="3"/>
      <c r="M3" s="3"/>
      <c r="N3" s="3"/>
      <c r="O3" s="3"/>
      <c r="P3" s="3"/>
      <c r="Q3" s="3"/>
      <c r="R3" s="3">
        <v>1</v>
      </c>
      <c r="S3" s="3">
        <v>1</v>
      </c>
      <c r="T3" s="3"/>
      <c r="U3" s="3"/>
      <c r="V3" s="3"/>
      <c r="W3" s="3"/>
      <c r="X3" s="3"/>
      <c r="Y3" s="3"/>
      <c r="Z3" s="3"/>
    </row>
    <row r="4" spans="1:26" ht="14.25" customHeight="1" x14ac:dyDescent="0.3">
      <c r="A4" s="66">
        <v>3</v>
      </c>
      <c r="B4" s="151" t="s">
        <v>193</v>
      </c>
      <c r="C4" s="132"/>
      <c r="D4" s="132"/>
      <c r="E4" s="132"/>
      <c r="F4" s="133"/>
      <c r="G4" s="66" t="s">
        <v>191</v>
      </c>
      <c r="H4" s="66"/>
      <c r="I4" s="3"/>
      <c r="J4" s="3"/>
      <c r="K4" s="3"/>
      <c r="L4" s="3"/>
      <c r="M4" s="3"/>
      <c r="N4" s="3"/>
      <c r="O4" s="3"/>
      <c r="P4" s="3"/>
      <c r="Q4" s="3"/>
      <c r="R4" s="3">
        <v>1</v>
      </c>
      <c r="S4" s="3">
        <v>1</v>
      </c>
      <c r="T4" s="3"/>
      <c r="U4" s="3"/>
      <c r="V4" s="3"/>
      <c r="W4" s="3"/>
      <c r="X4" s="3"/>
      <c r="Y4" s="3"/>
      <c r="Z4" s="3"/>
    </row>
    <row r="5" spans="1:26" ht="14.25" customHeight="1" x14ac:dyDescent="0.3">
      <c r="A5" s="66">
        <v>4</v>
      </c>
      <c r="B5" s="151" t="s">
        <v>194</v>
      </c>
      <c r="C5" s="132"/>
      <c r="D5" s="132"/>
      <c r="E5" s="132"/>
      <c r="F5" s="133"/>
      <c r="G5" s="66"/>
      <c r="H5" s="66" t="s">
        <v>191</v>
      </c>
      <c r="I5" s="3"/>
      <c r="J5" s="3"/>
      <c r="K5" s="3"/>
      <c r="L5" s="3"/>
      <c r="M5" s="3"/>
      <c r="N5" s="3"/>
      <c r="O5" s="3"/>
      <c r="P5" s="3"/>
      <c r="Q5" s="3"/>
      <c r="R5" s="3">
        <v>1</v>
      </c>
      <c r="S5" s="3">
        <v>1</v>
      </c>
      <c r="T5" s="3"/>
      <c r="U5" s="3"/>
      <c r="V5" s="3"/>
      <c r="W5" s="3"/>
      <c r="X5" s="3"/>
      <c r="Y5" s="3"/>
      <c r="Z5" s="3"/>
    </row>
    <row r="6" spans="1:26" ht="14.25" customHeight="1" x14ac:dyDescent="0.3">
      <c r="A6" s="66">
        <v>5</v>
      </c>
      <c r="B6" s="151" t="s">
        <v>195</v>
      </c>
      <c r="C6" s="132"/>
      <c r="D6" s="132"/>
      <c r="E6" s="132"/>
      <c r="F6" s="133"/>
      <c r="G6" s="66" t="s">
        <v>191</v>
      </c>
      <c r="H6" s="66"/>
      <c r="I6" s="3"/>
      <c r="J6" s="3"/>
      <c r="K6" s="3"/>
      <c r="L6" s="3"/>
      <c r="M6" s="3"/>
      <c r="N6" s="3"/>
      <c r="O6" s="3"/>
      <c r="P6" s="3"/>
      <c r="Q6" s="3"/>
      <c r="R6" s="3">
        <v>1</v>
      </c>
      <c r="S6" s="3">
        <v>1</v>
      </c>
      <c r="T6" s="3"/>
      <c r="U6" s="3"/>
      <c r="V6" s="3"/>
      <c r="W6" s="3"/>
      <c r="X6" s="3"/>
      <c r="Y6" s="3"/>
      <c r="Z6" s="3"/>
    </row>
    <row r="7" spans="1:26" ht="14.25" customHeight="1" x14ac:dyDescent="0.3">
      <c r="A7" s="66">
        <v>6</v>
      </c>
      <c r="B7" s="151" t="s">
        <v>196</v>
      </c>
      <c r="C7" s="132"/>
      <c r="D7" s="132"/>
      <c r="E7" s="132"/>
      <c r="F7" s="133"/>
      <c r="G7" s="66"/>
      <c r="H7" s="66" t="s">
        <v>191</v>
      </c>
      <c r="I7" s="3"/>
      <c r="J7" s="3"/>
      <c r="K7" s="3"/>
      <c r="L7" s="3"/>
      <c r="M7" s="3"/>
      <c r="N7" s="3"/>
      <c r="O7" s="3"/>
      <c r="P7" s="3"/>
      <c r="Q7" s="3"/>
      <c r="R7" s="3">
        <v>1</v>
      </c>
      <c r="S7" s="3">
        <v>1</v>
      </c>
      <c r="T7" s="3"/>
      <c r="U7" s="3"/>
      <c r="V7" s="3"/>
      <c r="W7" s="3"/>
      <c r="X7" s="3"/>
      <c r="Y7" s="3"/>
      <c r="Z7" s="3"/>
    </row>
    <row r="8" spans="1:26" ht="14.25" customHeight="1" x14ac:dyDescent="0.3">
      <c r="A8" s="66">
        <v>7</v>
      </c>
      <c r="B8" s="151" t="s">
        <v>197</v>
      </c>
      <c r="C8" s="132"/>
      <c r="D8" s="132"/>
      <c r="E8" s="132"/>
      <c r="F8" s="133"/>
      <c r="G8" s="66" t="s">
        <v>191</v>
      </c>
      <c r="H8" s="66"/>
      <c r="I8" s="3"/>
      <c r="J8" s="3"/>
      <c r="K8" s="3"/>
      <c r="L8" s="3"/>
      <c r="M8" s="3"/>
      <c r="N8" s="3"/>
      <c r="O8" s="3"/>
      <c r="P8" s="3"/>
      <c r="Q8" s="3"/>
      <c r="R8" s="3">
        <v>1</v>
      </c>
      <c r="S8" s="3">
        <v>1</v>
      </c>
      <c r="T8" s="3"/>
      <c r="U8" s="3"/>
      <c r="V8" s="3"/>
      <c r="W8" s="3"/>
      <c r="X8" s="3"/>
      <c r="Y8" s="3"/>
      <c r="Z8" s="3"/>
    </row>
    <row r="9" spans="1:26" ht="30" customHeight="1" x14ac:dyDescent="0.3">
      <c r="A9" s="66">
        <v>8</v>
      </c>
      <c r="B9" s="152" t="s">
        <v>198</v>
      </c>
      <c r="C9" s="132"/>
      <c r="D9" s="132"/>
      <c r="E9" s="132"/>
      <c r="F9" s="133"/>
      <c r="G9" s="66"/>
      <c r="H9" s="66" t="s">
        <v>191</v>
      </c>
      <c r="I9" s="3"/>
      <c r="J9" s="3"/>
      <c r="K9" s="3"/>
      <c r="L9" s="3"/>
      <c r="M9" s="3"/>
      <c r="N9" s="3"/>
      <c r="O9" s="3"/>
      <c r="P9" s="3"/>
      <c r="Q9" s="3"/>
      <c r="R9" s="3">
        <v>1</v>
      </c>
      <c r="S9" s="3">
        <v>1</v>
      </c>
      <c r="T9" s="3"/>
      <c r="U9" s="3"/>
      <c r="V9" s="3"/>
      <c r="W9" s="3"/>
      <c r="X9" s="3"/>
      <c r="Y9" s="3"/>
      <c r="Z9" s="3"/>
    </row>
    <row r="10" spans="1:26" ht="14.25" customHeight="1" x14ac:dyDescent="0.3">
      <c r="A10" s="66">
        <v>9</v>
      </c>
      <c r="B10" s="151" t="s">
        <v>199</v>
      </c>
      <c r="C10" s="132"/>
      <c r="D10" s="132"/>
      <c r="E10" s="132"/>
      <c r="F10" s="133"/>
      <c r="G10" s="66"/>
      <c r="H10" s="66" t="s">
        <v>191</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1" t="s">
        <v>200</v>
      </c>
      <c r="C11" s="132"/>
      <c r="D11" s="132"/>
      <c r="E11" s="132"/>
      <c r="F11" s="133"/>
      <c r="G11" s="66" t="s">
        <v>191</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1" t="s">
        <v>201</v>
      </c>
      <c r="C12" s="132"/>
      <c r="D12" s="132"/>
      <c r="E12" s="132"/>
      <c r="F12" s="133"/>
      <c r="G12" s="66" t="s">
        <v>191</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1" t="s">
        <v>202</v>
      </c>
      <c r="C13" s="132"/>
      <c r="D13" s="132"/>
      <c r="E13" s="132"/>
      <c r="F13" s="133"/>
      <c r="G13" s="66" t="s">
        <v>191</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1" t="s">
        <v>203</v>
      </c>
      <c r="C14" s="132"/>
      <c r="D14" s="132"/>
      <c r="E14" s="132"/>
      <c r="F14" s="133"/>
      <c r="G14" s="66"/>
      <c r="H14" s="66" t="s">
        <v>191</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1" t="s">
        <v>204</v>
      </c>
      <c r="C15" s="132"/>
      <c r="D15" s="132"/>
      <c r="E15" s="132"/>
      <c r="F15" s="133"/>
      <c r="G15" s="66" t="s">
        <v>191</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1" t="s">
        <v>205</v>
      </c>
      <c r="C16" s="132"/>
      <c r="D16" s="132"/>
      <c r="E16" s="132"/>
      <c r="F16" s="133"/>
      <c r="G16" s="66" t="s">
        <v>191</v>
      </c>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1" t="s">
        <v>206</v>
      </c>
      <c r="C17" s="132"/>
      <c r="D17" s="132"/>
      <c r="E17" s="132"/>
      <c r="F17" s="133"/>
      <c r="G17" s="66"/>
      <c r="H17" s="66" t="s">
        <v>191</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1" t="s">
        <v>207</v>
      </c>
      <c r="C18" s="132"/>
      <c r="D18" s="132"/>
      <c r="E18" s="132"/>
      <c r="F18" s="133"/>
      <c r="G18" s="66"/>
      <c r="H18" s="66" t="s">
        <v>191</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1" t="s">
        <v>208</v>
      </c>
      <c r="C19" s="132"/>
      <c r="D19" s="132"/>
      <c r="E19" s="132"/>
      <c r="F19" s="133"/>
      <c r="G19" s="66"/>
      <c r="H19" s="66" t="s">
        <v>191</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1" t="s">
        <v>209</v>
      </c>
      <c r="C20" s="132"/>
      <c r="D20" s="132"/>
      <c r="E20" s="132"/>
      <c r="F20" s="133"/>
      <c r="G20" s="66"/>
      <c r="H20" s="66" t="s">
        <v>191</v>
      </c>
      <c r="I20" s="3"/>
      <c r="J20" s="3"/>
      <c r="K20" s="3"/>
      <c r="L20" s="3"/>
      <c r="M20" s="3"/>
      <c r="N20" s="3"/>
      <c r="O20" s="3"/>
      <c r="P20" s="3"/>
      <c r="Q20" s="3"/>
      <c r="R20" s="3">
        <v>1</v>
      </c>
      <c r="S20" s="3">
        <v>1</v>
      </c>
      <c r="T20" s="3"/>
      <c r="U20" s="3"/>
      <c r="V20" s="3"/>
      <c r="W20" s="3"/>
      <c r="X20" s="3"/>
      <c r="Y20" s="3"/>
      <c r="Z20" s="3"/>
    </row>
    <row r="21" spans="1:26" ht="14.25" customHeight="1" x14ac:dyDescent="0.3">
      <c r="A21" s="153" t="s">
        <v>210</v>
      </c>
      <c r="B21" s="154"/>
      <c r="C21" s="154"/>
      <c r="D21" s="154"/>
      <c r="E21" s="154"/>
      <c r="F21" s="155"/>
      <c r="G21" s="3">
        <f>+SUMIF($G$2:$G$20,"X",$R$2:$R$20)</f>
        <v>10</v>
      </c>
      <c r="H21" s="3">
        <f>+SUMIF(H2:H20,"X",S2:S20)</f>
        <v>9</v>
      </c>
      <c r="I21" s="3"/>
      <c r="J21" s="3"/>
      <c r="K21" s="3"/>
      <c r="L21" s="3"/>
      <c r="M21" s="3"/>
      <c r="N21" s="3"/>
      <c r="O21" s="3"/>
      <c r="P21" s="3"/>
      <c r="Q21" s="3"/>
      <c r="R21" s="3"/>
      <c r="S21" s="3"/>
      <c r="T21" s="3"/>
      <c r="U21" s="3"/>
      <c r="V21" s="3"/>
      <c r="W21" s="3"/>
      <c r="X21" s="3"/>
      <c r="Y21" s="3"/>
      <c r="Z21" s="3"/>
    </row>
    <row r="22" spans="1:26" ht="14.25" customHeight="1" x14ac:dyDescent="0.3">
      <c r="A22" s="153" t="s">
        <v>211</v>
      </c>
      <c r="B22" s="154"/>
      <c r="C22" s="154"/>
      <c r="D22" s="154"/>
      <c r="E22" s="154"/>
      <c r="F22" s="155"/>
      <c r="G22" s="3"/>
      <c r="H22" s="3"/>
      <c r="I22" s="3"/>
      <c r="J22" s="3"/>
      <c r="K22" s="3"/>
      <c r="L22" s="3"/>
      <c r="M22" s="3"/>
      <c r="N22" s="3"/>
      <c r="O22" s="3"/>
      <c r="P22" s="3"/>
      <c r="Q22" s="3"/>
      <c r="R22" s="3"/>
      <c r="S22" s="3"/>
      <c r="T22" s="3"/>
      <c r="U22" s="3"/>
      <c r="V22" s="3"/>
      <c r="W22" s="3"/>
      <c r="X22" s="3"/>
      <c r="Y22" s="3"/>
      <c r="Z22" s="3"/>
    </row>
    <row r="23" spans="1:26" ht="14.25" customHeight="1" x14ac:dyDescent="0.3">
      <c r="A23" s="153" t="s">
        <v>212</v>
      </c>
      <c r="B23" s="154"/>
      <c r="C23" s="154"/>
      <c r="D23" s="154"/>
      <c r="E23" s="154"/>
      <c r="F23" s="155"/>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187</v>
      </c>
      <c r="B27" s="150" t="s">
        <v>188</v>
      </c>
      <c r="C27" s="132"/>
      <c r="D27" s="132"/>
      <c r="E27" s="132"/>
      <c r="F27" s="133"/>
      <c r="G27" s="156" t="s">
        <v>189</v>
      </c>
      <c r="H27" s="133"/>
      <c r="I27" s="3"/>
      <c r="J27" s="3"/>
      <c r="K27" s="3"/>
      <c r="L27" s="3"/>
      <c r="M27" s="3"/>
      <c r="N27" s="3"/>
      <c r="O27" s="3"/>
      <c r="P27" s="3"/>
      <c r="Q27" s="3"/>
      <c r="R27" s="3"/>
      <c r="S27" s="3"/>
      <c r="T27" s="3"/>
      <c r="U27" s="3"/>
      <c r="V27" s="3"/>
      <c r="W27" s="3"/>
      <c r="X27" s="3"/>
      <c r="Y27" s="3"/>
      <c r="Z27" s="3"/>
    </row>
    <row r="28" spans="1:26" ht="14.25" customHeight="1" x14ac:dyDescent="0.3">
      <c r="A28" s="66">
        <v>1</v>
      </c>
      <c r="B28" s="151" t="s">
        <v>190</v>
      </c>
      <c r="C28" s="132"/>
      <c r="D28" s="132"/>
      <c r="E28" s="132"/>
      <c r="F28" s="133"/>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1" t="s">
        <v>192</v>
      </c>
      <c r="C29" s="132"/>
      <c r="D29" s="132"/>
      <c r="E29" s="132"/>
      <c r="F29" s="133"/>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1" t="s">
        <v>193</v>
      </c>
      <c r="C30" s="132"/>
      <c r="D30" s="132"/>
      <c r="E30" s="132"/>
      <c r="F30" s="133"/>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1" t="s">
        <v>194</v>
      </c>
      <c r="C31" s="132"/>
      <c r="D31" s="132"/>
      <c r="E31" s="132"/>
      <c r="F31" s="133"/>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1" t="s">
        <v>195</v>
      </c>
      <c r="C32" s="132"/>
      <c r="D32" s="132"/>
      <c r="E32" s="132"/>
      <c r="F32" s="133"/>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1" t="s">
        <v>196</v>
      </c>
      <c r="C33" s="132"/>
      <c r="D33" s="132"/>
      <c r="E33" s="132"/>
      <c r="F33" s="133"/>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1" t="s">
        <v>197</v>
      </c>
      <c r="C34" s="132"/>
      <c r="D34" s="132"/>
      <c r="E34" s="132"/>
      <c r="F34" s="133"/>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2" t="s">
        <v>198</v>
      </c>
      <c r="C35" s="132"/>
      <c r="D35" s="132"/>
      <c r="E35" s="132"/>
      <c r="F35" s="133"/>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1" t="s">
        <v>199</v>
      </c>
      <c r="C36" s="132"/>
      <c r="D36" s="132"/>
      <c r="E36" s="132"/>
      <c r="F36" s="133"/>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1" t="s">
        <v>200</v>
      </c>
      <c r="C37" s="132"/>
      <c r="D37" s="132"/>
      <c r="E37" s="132"/>
      <c r="F37" s="133"/>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1" t="s">
        <v>201</v>
      </c>
      <c r="C38" s="132"/>
      <c r="D38" s="132"/>
      <c r="E38" s="132"/>
      <c r="F38" s="133"/>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1" t="s">
        <v>202</v>
      </c>
      <c r="C39" s="132"/>
      <c r="D39" s="132"/>
      <c r="E39" s="132"/>
      <c r="F39" s="133"/>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1" t="s">
        <v>203</v>
      </c>
      <c r="C40" s="132"/>
      <c r="D40" s="132"/>
      <c r="E40" s="132"/>
      <c r="F40" s="133"/>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1" t="s">
        <v>204</v>
      </c>
      <c r="C41" s="132"/>
      <c r="D41" s="132"/>
      <c r="E41" s="132"/>
      <c r="F41" s="133"/>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1" t="s">
        <v>205</v>
      </c>
      <c r="C42" s="132"/>
      <c r="D42" s="132"/>
      <c r="E42" s="132"/>
      <c r="F42" s="133"/>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1" t="s">
        <v>206</v>
      </c>
      <c r="C43" s="132"/>
      <c r="D43" s="132"/>
      <c r="E43" s="132"/>
      <c r="F43" s="133"/>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1" t="s">
        <v>207</v>
      </c>
      <c r="C44" s="132"/>
      <c r="D44" s="132"/>
      <c r="E44" s="132"/>
      <c r="F44" s="133"/>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1" t="s">
        <v>208</v>
      </c>
      <c r="C45" s="132"/>
      <c r="D45" s="132"/>
      <c r="E45" s="132"/>
      <c r="F45" s="133"/>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1" t="s">
        <v>209</v>
      </c>
      <c r="C46" s="132"/>
      <c r="D46" s="132"/>
      <c r="E46" s="132"/>
      <c r="F46" s="133"/>
      <c r="G46" s="66"/>
      <c r="H46" s="66"/>
      <c r="I46" s="3"/>
      <c r="J46" s="3"/>
      <c r="K46" s="3"/>
      <c r="L46" s="3"/>
      <c r="M46" s="3"/>
      <c r="N46" s="3"/>
      <c r="O46" s="3"/>
      <c r="P46" s="3"/>
      <c r="Q46" s="3"/>
      <c r="R46" s="3"/>
      <c r="S46" s="3"/>
      <c r="T46" s="3"/>
      <c r="U46" s="3"/>
      <c r="V46" s="3"/>
      <c r="W46" s="3"/>
      <c r="X46" s="3"/>
      <c r="Y46" s="3"/>
      <c r="Z46" s="3"/>
    </row>
    <row r="47" spans="1:26" ht="14.25" customHeight="1" x14ac:dyDescent="0.3">
      <c r="A47" s="153" t="s">
        <v>210</v>
      </c>
      <c r="B47" s="154"/>
      <c r="C47" s="154"/>
      <c r="D47" s="154"/>
      <c r="E47" s="154"/>
      <c r="F47" s="155"/>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3" t="s">
        <v>211</v>
      </c>
      <c r="B48" s="154"/>
      <c r="C48" s="154"/>
      <c r="D48" s="154"/>
      <c r="E48" s="154"/>
      <c r="F48" s="155"/>
      <c r="G48" s="3"/>
      <c r="H48" s="3"/>
      <c r="I48" s="3"/>
      <c r="J48" s="3"/>
      <c r="K48" s="3"/>
      <c r="L48" s="3"/>
      <c r="M48" s="3"/>
      <c r="N48" s="3"/>
      <c r="O48" s="3"/>
      <c r="P48" s="3"/>
      <c r="Q48" s="3"/>
      <c r="R48" s="3"/>
      <c r="S48" s="3"/>
      <c r="T48" s="3"/>
      <c r="U48" s="3"/>
      <c r="V48" s="3"/>
      <c r="W48" s="3"/>
      <c r="X48" s="3"/>
      <c r="Y48" s="3"/>
      <c r="Z48" s="3"/>
    </row>
    <row r="49" spans="1:26" ht="14.25" customHeight="1" x14ac:dyDescent="0.3">
      <c r="A49" s="153" t="s">
        <v>212</v>
      </c>
      <c r="B49" s="154"/>
      <c r="C49" s="154"/>
      <c r="D49" s="154"/>
      <c r="E49" s="154"/>
      <c r="F49" s="155"/>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187</v>
      </c>
      <c r="B54" s="150" t="s">
        <v>188</v>
      </c>
      <c r="C54" s="132"/>
      <c r="D54" s="132"/>
      <c r="E54" s="132"/>
      <c r="F54" s="133"/>
      <c r="G54" s="156" t="s">
        <v>189</v>
      </c>
      <c r="H54" s="133"/>
      <c r="I54" s="3"/>
      <c r="J54" s="3"/>
      <c r="K54" s="3"/>
      <c r="L54" s="3"/>
      <c r="M54" s="3"/>
      <c r="N54" s="3"/>
      <c r="O54" s="3"/>
      <c r="P54" s="3"/>
      <c r="Q54" s="3"/>
      <c r="R54" s="3"/>
      <c r="S54" s="3"/>
      <c r="T54" s="3"/>
      <c r="U54" s="3"/>
      <c r="V54" s="3"/>
      <c r="W54" s="3"/>
      <c r="X54" s="3"/>
      <c r="Y54" s="3"/>
      <c r="Z54" s="3"/>
    </row>
    <row r="55" spans="1:26" ht="14.25" customHeight="1" x14ac:dyDescent="0.3">
      <c r="A55" s="66">
        <v>1</v>
      </c>
      <c r="B55" s="151" t="s">
        <v>190</v>
      </c>
      <c r="C55" s="132"/>
      <c r="D55" s="132"/>
      <c r="E55" s="132"/>
      <c r="F55" s="133"/>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1" t="s">
        <v>192</v>
      </c>
      <c r="C56" s="132"/>
      <c r="D56" s="132"/>
      <c r="E56" s="132"/>
      <c r="F56" s="133"/>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1" t="s">
        <v>193</v>
      </c>
      <c r="C57" s="132"/>
      <c r="D57" s="132"/>
      <c r="E57" s="132"/>
      <c r="F57" s="133"/>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1" t="s">
        <v>194</v>
      </c>
      <c r="C58" s="132"/>
      <c r="D58" s="132"/>
      <c r="E58" s="132"/>
      <c r="F58" s="133"/>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1" t="s">
        <v>195</v>
      </c>
      <c r="C59" s="132"/>
      <c r="D59" s="132"/>
      <c r="E59" s="132"/>
      <c r="F59" s="133"/>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1" t="s">
        <v>196</v>
      </c>
      <c r="C60" s="132"/>
      <c r="D60" s="132"/>
      <c r="E60" s="132"/>
      <c r="F60" s="133"/>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1" t="s">
        <v>197</v>
      </c>
      <c r="C61" s="132"/>
      <c r="D61" s="132"/>
      <c r="E61" s="132"/>
      <c r="F61" s="133"/>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2" t="s">
        <v>198</v>
      </c>
      <c r="C62" s="132"/>
      <c r="D62" s="132"/>
      <c r="E62" s="132"/>
      <c r="F62" s="133"/>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1" t="s">
        <v>199</v>
      </c>
      <c r="C63" s="132"/>
      <c r="D63" s="132"/>
      <c r="E63" s="132"/>
      <c r="F63" s="133"/>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1" t="s">
        <v>200</v>
      </c>
      <c r="C64" s="132"/>
      <c r="D64" s="132"/>
      <c r="E64" s="132"/>
      <c r="F64" s="133"/>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1" t="s">
        <v>201</v>
      </c>
      <c r="C65" s="132"/>
      <c r="D65" s="132"/>
      <c r="E65" s="132"/>
      <c r="F65" s="133"/>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1" t="s">
        <v>202</v>
      </c>
      <c r="C66" s="132"/>
      <c r="D66" s="132"/>
      <c r="E66" s="132"/>
      <c r="F66" s="133"/>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1" t="s">
        <v>203</v>
      </c>
      <c r="C67" s="132"/>
      <c r="D67" s="132"/>
      <c r="E67" s="132"/>
      <c r="F67" s="133"/>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1" t="s">
        <v>204</v>
      </c>
      <c r="C68" s="132"/>
      <c r="D68" s="132"/>
      <c r="E68" s="132"/>
      <c r="F68" s="133"/>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1" t="s">
        <v>205</v>
      </c>
      <c r="C69" s="132"/>
      <c r="D69" s="132"/>
      <c r="E69" s="132"/>
      <c r="F69" s="133"/>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1" t="s">
        <v>206</v>
      </c>
      <c r="C70" s="132"/>
      <c r="D70" s="132"/>
      <c r="E70" s="132"/>
      <c r="F70" s="133"/>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1" t="s">
        <v>207</v>
      </c>
      <c r="C71" s="132"/>
      <c r="D71" s="132"/>
      <c r="E71" s="132"/>
      <c r="F71" s="133"/>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1" t="s">
        <v>208</v>
      </c>
      <c r="C72" s="132"/>
      <c r="D72" s="132"/>
      <c r="E72" s="132"/>
      <c r="F72" s="133"/>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1" t="s">
        <v>209</v>
      </c>
      <c r="C73" s="132"/>
      <c r="D73" s="132"/>
      <c r="E73" s="132"/>
      <c r="F73" s="133"/>
      <c r="G73" s="66"/>
      <c r="H73" s="66"/>
      <c r="I73" s="3"/>
      <c r="J73" s="3"/>
      <c r="K73" s="3"/>
      <c r="L73" s="3"/>
      <c r="M73" s="3"/>
      <c r="N73" s="3"/>
      <c r="O73" s="3"/>
      <c r="P73" s="3"/>
      <c r="Q73" s="3"/>
      <c r="R73" s="3"/>
      <c r="S73" s="3"/>
      <c r="T73" s="3"/>
      <c r="U73" s="3"/>
      <c r="V73" s="3"/>
      <c r="W73" s="3"/>
      <c r="X73" s="3"/>
      <c r="Y73" s="3"/>
      <c r="Z73" s="3"/>
    </row>
    <row r="74" spans="1:26" ht="14.25" customHeight="1" x14ac:dyDescent="0.3">
      <c r="A74" s="153" t="s">
        <v>210</v>
      </c>
      <c r="B74" s="154"/>
      <c r="C74" s="154"/>
      <c r="D74" s="154"/>
      <c r="E74" s="154"/>
      <c r="F74" s="155"/>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3" t="s">
        <v>211</v>
      </c>
      <c r="B75" s="154"/>
      <c r="C75" s="154"/>
      <c r="D75" s="154"/>
      <c r="E75" s="154"/>
      <c r="F75" s="155"/>
      <c r="G75" s="3"/>
      <c r="H75" s="3"/>
      <c r="I75" s="3"/>
      <c r="J75" s="3"/>
      <c r="K75" s="3"/>
      <c r="L75" s="3"/>
      <c r="M75" s="3"/>
      <c r="N75" s="3"/>
      <c r="O75" s="3"/>
      <c r="P75" s="3"/>
      <c r="Q75" s="3"/>
      <c r="R75" s="3"/>
      <c r="S75" s="3"/>
      <c r="T75" s="3"/>
      <c r="U75" s="3"/>
      <c r="V75" s="3"/>
      <c r="W75" s="3"/>
      <c r="X75" s="3"/>
      <c r="Y75" s="3"/>
      <c r="Z75" s="3"/>
    </row>
    <row r="76" spans="1:26" ht="14.25" customHeight="1" x14ac:dyDescent="0.3">
      <c r="A76" s="153" t="s">
        <v>212</v>
      </c>
      <c r="B76" s="154"/>
      <c r="C76" s="154"/>
      <c r="D76" s="154"/>
      <c r="E76" s="154"/>
      <c r="F76" s="155"/>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2026-05-22T00:51:45Z</dcterms:modified>
</cp:coreProperties>
</file>