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57313\Documents\VARIOS\IPES\2026\Riesgos\I SEGUIMIENTO 2026\corrupción\"/>
    </mc:Choice>
  </mc:AlternateContent>
  <xr:revisionPtr revIDLastSave="0" documentId="8_{C6BF3D47-F8C5-4F16-8798-0A01E81C2C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M02. Alt Comer_Emprendimiento" sheetId="1" r:id="rId1"/>
  </sheets>
  <externalReferences>
    <externalReference r:id="rId2"/>
    <externalReference r:id="rId3"/>
    <externalReference r:id="rId4"/>
  </externalReferences>
  <definedNames>
    <definedName name="ACEPTABLE">#REF!</definedName>
    <definedName name="AGENTE">#REF!</definedName>
    <definedName name="Asumir_Riesgo">#REF!</definedName>
    <definedName name="CLASES">#REF!</definedName>
    <definedName name="CONTROL">#REF!</definedName>
    <definedName name="DIRECCIONES1">#REF!</definedName>
    <definedName name="direcciones2">#REF!</definedName>
    <definedName name="Evaluación_Integral">'[1]RIESGOS DE CORRUPCIÓN'!#REF!</definedName>
    <definedName name="FACTOR">#REF!</definedName>
    <definedName name="FUENTE">#REF!</definedName>
    <definedName name="GERENCIA">#REF!</definedName>
    <definedName name="GERENCIA1">#REF!</definedName>
    <definedName name="GERENCIAS">#REF!</definedName>
    <definedName name="NCONTROL">#REF!</definedName>
    <definedName name="NIVEL0">#REF!</definedName>
    <definedName name="Nivel1">#REF!</definedName>
    <definedName name="nivel2">#REF!</definedName>
    <definedName name="Nivel3">#REF!</definedName>
    <definedName name="Nivel4">#REF!</definedName>
    <definedName name="nIVEL5">#REF!</definedName>
    <definedName name="Nivel6">#REF!</definedName>
    <definedName name="NOMBRE">#REF!</definedName>
    <definedName name="NUMERO">#REF!</definedName>
    <definedName name="PESO">#REF!</definedName>
    <definedName name="Peso2">#REF!</definedName>
    <definedName name="PESOS">#REF!</definedName>
    <definedName name="PROCESO">#REF!</definedName>
    <definedName name="rS">#REF!</definedName>
    <definedName name="tratamiento">#REF!</definedName>
    <definedName name="Valor1">#REF!</definedName>
    <definedName name="valor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nwuFu7Ox6G72DeWjrSO0VczYZZpWqcVSgt7+GjrMw3c="/>
    </ext>
  </extLst>
</workbook>
</file>

<file path=xl/calcChain.xml><?xml version="1.0" encoding="utf-8"?>
<calcChain xmlns="http://schemas.openxmlformats.org/spreadsheetml/2006/main">
  <c r="M27" i="1" l="1"/>
  <c r="M26" i="1"/>
  <c r="M25" i="1"/>
  <c r="Q24" i="1"/>
  <c r="M24" i="1"/>
  <c r="M23" i="1"/>
  <c r="N21" i="1" s="1"/>
  <c r="N24" i="1" s="1"/>
  <c r="P24" i="1" s="1"/>
  <c r="P21" i="1" s="1"/>
  <c r="M22" i="1"/>
  <c r="T21" i="1"/>
  <c r="S21" i="1"/>
  <c r="R21" i="1"/>
  <c r="M21" i="1"/>
  <c r="I21" i="1"/>
  <c r="H21" i="1"/>
  <c r="M20" i="1"/>
  <c r="M19" i="1"/>
  <c r="M18" i="1"/>
  <c r="Q17" i="1"/>
  <c r="R14" i="1" s="1"/>
  <c r="S14" i="1" s="1"/>
  <c r="T14" i="1" s="1"/>
  <c r="M17" i="1"/>
  <c r="M16" i="1"/>
  <c r="M15" i="1"/>
  <c r="M14" i="1"/>
  <c r="N14" i="1" s="1"/>
  <c r="N17" i="1" s="1"/>
  <c r="P17" i="1" s="1"/>
  <c r="P14" i="1" s="1"/>
  <c r="H14" i="1"/>
  <c r="I14" i="1" s="1"/>
</calcChain>
</file>

<file path=xl/sharedStrings.xml><?xml version="1.0" encoding="utf-8"?>
<sst xmlns="http://schemas.openxmlformats.org/spreadsheetml/2006/main" count="110" uniqueCount="85">
  <si>
    <t>MAPA DE RIESGOS</t>
  </si>
  <si>
    <t xml:space="preserve">Código: </t>
  </si>
  <si>
    <t>PE01-FO-002</t>
  </si>
  <si>
    <t>Versión:</t>
  </si>
  <si>
    <t>Fecha:</t>
  </si>
  <si>
    <t>PROCESO</t>
  </si>
  <si>
    <t>PM02. Ofertar Alternativas y Servicio de Emprendimiento para la Generación de Ingresos a la Población de la Economía Informal - Emprendimiento</t>
  </si>
  <si>
    <t>OBJETIVO DEL PROCESO</t>
  </si>
  <si>
    <t>Brindar alternativas económicas transitorias reguladas en el espacio público y fuera de él, asesorar y acompañar las unidades e iniciativas productivas de la economía popular a través de la formulación de planes de negocio, fortalecimiento empresarial, el apalancamiento financiero con el fin de mejorar su productividad y calidad de vida de los beneficiarios.</t>
  </si>
  <si>
    <t>FORMULACIÓN</t>
  </si>
  <si>
    <r>
      <rPr>
        <b/>
        <sz val="10"/>
        <color theme="1"/>
        <rFont val="Arial"/>
      </rPr>
      <t>1</t>
    </r>
    <r>
      <rPr>
        <b/>
        <vertAlign val="superscript"/>
        <sz val="10"/>
        <color theme="1"/>
        <rFont val="Arial"/>
      </rPr>
      <t>er</t>
    </r>
    <r>
      <rPr>
        <b/>
        <sz val="10"/>
        <color theme="1"/>
        <rFont val="Arial"/>
      </rPr>
      <t xml:space="preserve"> SEGUIMIENTO</t>
    </r>
  </si>
  <si>
    <r>
      <rPr>
        <b/>
        <sz val="10"/>
        <color theme="1"/>
        <rFont val="Arial"/>
      </rPr>
      <t>2</t>
    </r>
    <r>
      <rPr>
        <b/>
        <vertAlign val="superscript"/>
        <sz val="10"/>
        <color theme="1"/>
        <rFont val="Arial"/>
      </rPr>
      <t>do</t>
    </r>
    <r>
      <rPr>
        <b/>
        <sz val="10"/>
        <color theme="1"/>
        <rFont val="Arial"/>
      </rPr>
      <t xml:space="preserve"> SEGUIMIENTO</t>
    </r>
  </si>
  <si>
    <r>
      <rPr>
        <b/>
        <sz val="10"/>
        <color theme="1"/>
        <rFont val="Arial"/>
      </rPr>
      <t>3</t>
    </r>
    <r>
      <rPr>
        <b/>
        <vertAlign val="superscript"/>
        <sz val="10"/>
        <color theme="1"/>
        <rFont val="Arial"/>
      </rPr>
      <t xml:space="preserve">er </t>
    </r>
    <r>
      <rPr>
        <b/>
        <sz val="10"/>
        <color theme="1"/>
        <rFont val="Arial"/>
      </rPr>
      <t>SEGUIMIENTO</t>
    </r>
  </si>
  <si>
    <t>ALCANCE DEL PROCESO</t>
  </si>
  <si>
    <t>El proceso inicia con el establecimiento del plan de acción y culmina con la medición, seguimiento  e implementación de acciones para mejorar  su desempeño</t>
  </si>
  <si>
    <t>x</t>
  </si>
  <si>
    <t>INICIO</t>
  </si>
  <si>
    <t>IDENTIFICACIÓN DEL RIESGO</t>
  </si>
  <si>
    <t>VALORACIÓN DEL RIESGO</t>
  </si>
  <si>
    <t xml:space="preserve">MONITOREO </t>
  </si>
  <si>
    <t>SEGUIMIENTO Y EVALUACIÓN</t>
  </si>
  <si>
    <t>REFERENCIA</t>
  </si>
  <si>
    <t>CAUSA INMEDIATA</t>
  </si>
  <si>
    <t>CAUSA RAÍZ</t>
  </si>
  <si>
    <t>DESCRIPCIÓN DEL RIESGO</t>
  </si>
  <si>
    <t>IMPACTO</t>
  </si>
  <si>
    <t>ANÁLISIS DEL RIESGO</t>
  </si>
  <si>
    <t>EVALUACIÓN DEL RIESGO</t>
  </si>
  <si>
    <t>RIESGO RESIDUAL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</si>
  <si>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</si>
  <si>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</si>
  <si>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</si>
  <si>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</si>
  <si>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</si>
  <si>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</si>
  <si>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</si>
  <si>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</si>
  <si>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>CONTROLES AYUDAN A DISMINUIR PROBABILIDAD</t>
  </si>
  <si>
    <t>PROBABILIDAD RESIDUAL</t>
  </si>
  <si>
    <t>ZONA DE RIESGO RESIDUAL</t>
  </si>
  <si>
    <t>ACCIONES DE CONTINGENCIA EN CASO DE MATERIALIZACIÓN DEL RIESGO</t>
  </si>
  <si>
    <t>PROBABILIDAD INHERENTE</t>
  </si>
  <si>
    <t>IMPACTO INHERENTE</t>
  </si>
  <si>
    <t>ZONA DE RIESGO INHERENTE</t>
  </si>
  <si>
    <t>FECHA DEL MONITOREO</t>
  </si>
  <si>
    <t>REPORTE DE LA EJECUCIÓN DE LOS CONTROLES</t>
  </si>
  <si>
    <t>REPORTE DE LAS ACCIONES DESARROLLADAS EN CASO DE QUE SE HAYA MATERIALIZADO EL RIESGO</t>
  </si>
  <si>
    <t>OBSERVACIONES DEL MONITOREO</t>
  </si>
  <si>
    <t>OBSERVACIONES SEGUNDA LÍNEA DE DEFENSA</t>
  </si>
  <si>
    <t xml:space="preserve">OBSERVACIONES TERCERA LÍNEA DE DEFENSA </t>
  </si>
  <si>
    <t>Funcionarios y/o contratistas que participan en la gestión de asignación de la alternativa o servicios de emprendimiento aceptan o solicitan dádivas o beneficios para permitir el ingreso o permanencia de ciudadanos que no cumplen los criterios establecidos.</t>
  </si>
  <si>
    <t>Debilidades en los instrumentos de verificación y monitoreo que permitan identificar y prevenir prácticas indebidas en los procesos de selección y permanencia.</t>
  </si>
  <si>
    <t>Posibilidad de afectación económica por recibir o solicitar dádivas o beneficios, ya sea a título personal o en nombre de terceros, con el propósito de permitir el ingreso y la permanencia de ciudadanos en la alternativa o servicios de emprendimiento, sin cumplir los criterios establecidos en el Documento Estratégico de Criterios de Focalización y las condiciones específicas del servicio correspondiente.</t>
  </si>
  <si>
    <t>Pérdida de confianza y credibilidad en la capacidad de gestión de la Entidad.
Incumplimiento de los planes y metas relacionados.
Posibles sanciones legales o reputacionales.</t>
  </si>
  <si>
    <t>BAJA</t>
  </si>
  <si>
    <t>MAYOR</t>
  </si>
  <si>
    <r>
      <rPr>
        <b/>
        <sz val="16"/>
        <color theme="1"/>
        <rFont val="Arial"/>
      </rPr>
      <t>Realizar seguimiento aleatorio a la verificación de los requisitos de ingreso.</t>
    </r>
    <r>
      <rPr>
        <sz val="16"/>
        <color theme="1"/>
        <rFont val="Arial"/>
      </rPr>
      <t xml:space="preserve">
Responsable: Subdirector(a) SESEC- Equipo Psicosocial.
Periodicidad: Cuatrimestral
Propósito: Realizar verificación aleatoria por parte del equipo psicosocial de los requisitos de ingreso de los ciudadanos a la alternativa o servicios de emprendimiento, establecidos en el documento Estratégico de Criterios de Focalización y las condiciones específicas del servicio correspondiente. A través de la consulta de los expedientes de cada unidad productiva, con base en la muestra seleccionada.
</t>
    </r>
    <r>
      <rPr>
        <b/>
        <sz val="16"/>
        <color theme="1"/>
        <rFont val="Arial"/>
      </rPr>
      <t xml:space="preserve">
</t>
    </r>
    <r>
      <rPr>
        <sz val="16"/>
        <color theme="1"/>
        <rFont val="Arial"/>
      </rPr>
      <t>Evidencias: 
*Acta de reunión o correo electrónico.
Observaciones y/o desviaciones: Llamadas telefónicas con la verificación de requisitos.</t>
    </r>
  </si>
  <si>
    <t>¿Existe un responsable asignado a la ejecución del control?</t>
  </si>
  <si>
    <t>ASIGNADO</t>
  </si>
  <si>
    <t>FUERTE (Siempre se Ejecuta)</t>
  </si>
  <si>
    <t>DIRECTAMENTE</t>
  </si>
  <si>
    <t>Se remitirá mediante correo electrónico al Subdirector(a) de SESEC la situación presentada, para el debido proceso.</t>
  </si>
  <si>
    <t>Al primer cuatrimestre 2026, se realizó la verificación aleatoria de 9 expedientes, en dónde se validaron los criterios de ingreso y permanencia, por parte del equipo psicosocial. En la revisión, no se encontraron expedientes que  no den cumplimiento a los criterios de focalización.</t>
  </si>
  <si>
    <t>A la fecha el riesgo no se ha materializado</t>
  </si>
  <si>
    <t xml:space="preserve">Se Evidencian los soportes relacioandos con la actividad de control. </t>
  </si>
  <si>
    <t>¿El responsable tiene la autoridad y adecuada segregación de funciones en la ejecución del control?</t>
  </si>
  <si>
    <t>ADECUADO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</si>
  <si>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</si>
  <si>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</si>
  <si>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</si>
  <si>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</si>
  <si>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</si>
  <si>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¿SE MATERIALIZO EL RIESGO DURANTE EL PERIODO?</t>
  </si>
  <si>
    <t>¿La fuente de información que se utiliza en el desarrollo del control es información confiable que permita mitigar el riesgo?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</si>
  <si>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</si>
  <si>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</si>
  <si>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</si>
  <si>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</t>
  </si>
  <si>
    <t>¿Se deja evidencia o rastro de la ejecución del control que permita a cualquier tercero con la evidencia llegar a la misma conclusión?</t>
  </si>
  <si>
    <t>COMPLETA</t>
  </si>
  <si>
    <t>Personas que intentan aprovecharse del proceso registrándose con la identidad de terceros para acceder a los beneficios del proyecto sin cumplir con los requisitos establecidos.</t>
  </si>
  <si>
    <t>Debilidades en los controles de validación de la identidad de los participantes durante el proceso de registro.</t>
  </si>
  <si>
    <t>Posibilidad de afectación reputacional por suplantación de identidad por parte de las personas que se registran a la convocatoria.</t>
  </si>
  <si>
    <r>
      <rPr>
        <sz val="16"/>
        <color theme="1"/>
        <rFont val="Arial"/>
      </rPr>
      <t xml:space="preserve">
</t>
    </r>
    <r>
      <rPr>
        <b/>
        <sz val="16"/>
        <color theme="1"/>
        <rFont val="Arial"/>
      </rPr>
      <t xml:space="preserve">Realizar seguimiento a la verificación de los criterios de requisitos de ingreso.
</t>
    </r>
    <r>
      <rPr>
        <sz val="16"/>
        <color theme="1"/>
        <rFont val="Arial"/>
      </rPr>
      <t xml:space="preserve">Responsable: Subdirector(a) SESEC
Periodicidad: Cuatrimestral
Propósito: Realizar seguimiento a la verificación de los requisitos de ingreso con el fin de evitar suplantación o incumplimiento de los criterios de ingreso por parte de los participantes.
</t>
    </r>
    <r>
      <rPr>
        <b/>
        <sz val="16"/>
        <color theme="1"/>
        <rFont val="Arial"/>
      </rPr>
      <t xml:space="preserve">
</t>
    </r>
    <r>
      <rPr>
        <sz val="16"/>
        <color theme="1"/>
        <rFont val="Arial"/>
      </rPr>
      <t>Evidencias:
* Formato de seguimiento a la verificación de criterios debidamente diligenciado.
Observaciones y/o desviaciones: Acta de compromisos firmadas, en dónde las personas se hacen responsables por exactitud de la información y la no suplantación.</t>
    </r>
  </si>
  <si>
    <t xml:space="preserve">Para el primer cuatrimestre 2026, se realiza seguimiento a la verificación de los requisitos de ingreso con el fin de evitar suplantación o incumplimiento de los criterios de ingreso por parte de los participantes.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</si>
</sst>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6"/>
      <color theme="1"/>
      <name val="Arial"/>
    </font>
    <font>
      <sz val="11"/>
      <name val="Calibri"/>
    </font>
    <font>
      <b/>
      <sz val="12"/>
      <color theme="1"/>
      <name val="Arial"/>
    </font>
    <font>
      <sz val="11"/>
      <color theme="1"/>
      <name val="Calibri"/>
    </font>
    <font>
      <sz val="12"/>
      <color theme="1"/>
      <name val="Arial"/>
    </font>
    <font>
      <b/>
      <sz val="10"/>
      <color theme="1"/>
      <name val="Arial"/>
    </font>
    <font>
      <sz val="10"/>
      <color theme="1"/>
      <name val="Times New Roman"/>
    </font>
    <font>
      <sz val="10"/>
      <color theme="1"/>
      <name val="Arial"/>
    </font>
    <font>
      <b/>
      <sz val="20"/>
      <color theme="1"/>
      <name val="Arial"/>
    </font>
    <font>
      <b/>
      <u/>
      <sz val="11"/>
      <color theme="1"/>
      <name val="Calibri"/>
    </font>
    <font>
      <b/>
      <sz val="10"/>
      <color theme="1"/>
      <name val="Times New Roman"/>
    </font>
    <font>
      <sz val="16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4"/>
      <color rgb="FF000000"/>
      <name val="Arial"/>
    </font>
    <font>
      <sz val="16"/>
      <color rgb="FF000000"/>
      <name val="Times New Roman"/>
    </font>
    <font>
      <b/>
      <sz val="14"/>
      <color theme="1"/>
      <name val="Arial"/>
    </font>
    <font>
      <sz val="18"/>
      <color theme="1"/>
      <name val="Arial"/>
    </font>
    <font>
      <sz val="13"/>
      <color theme="1"/>
      <name val="Arial"/>
    </font>
    <font>
      <sz val="12"/>
      <color theme="1"/>
      <name val="Calibri"/>
    </font>
    <font>
      <b/>
      <vertAlign val="superscript"/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theme="4"/>
        <bgColor theme="4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ECECEC"/>
        <bgColor rgb="FFECECEC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4" fillId="0" borderId="8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8" xfId="0" applyFont="1" applyBorder="1"/>
    <xf numFmtId="0" fontId="7" fillId="2" borderId="3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164" fontId="12" fillId="2" borderId="30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41" xfId="0" applyFont="1" applyBorder="1" applyAlignment="1">
      <alignment horizontal="center"/>
    </xf>
    <xf numFmtId="0" fontId="12" fillId="0" borderId="0" xfId="0" applyFont="1"/>
    <xf numFmtId="0" fontId="7" fillId="3" borderId="4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56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center" vertical="center" wrapText="1"/>
    </xf>
    <xf numFmtId="1" fontId="6" fillId="0" borderId="6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64" xfId="0" applyFont="1" applyBorder="1" applyAlignment="1">
      <alignment horizontal="left" vertical="top" wrapText="1"/>
    </xf>
    <xf numFmtId="0" fontId="7" fillId="0" borderId="65" xfId="0" applyFont="1" applyBorder="1" applyAlignment="1">
      <alignment horizontal="center" vertical="center" wrapText="1"/>
    </xf>
    <xf numFmtId="1" fontId="6" fillId="0" borderId="65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8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0" borderId="73" xfId="0" applyFont="1" applyBorder="1" applyAlignment="1">
      <alignment horizontal="left" vertical="top" wrapText="1"/>
    </xf>
    <xf numFmtId="0" fontId="7" fillId="0" borderId="74" xfId="0" applyFont="1" applyBorder="1" applyAlignment="1">
      <alignment horizontal="center" vertical="center" wrapText="1"/>
    </xf>
    <xf numFmtId="1" fontId="6" fillId="0" borderId="7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vertical="center" wrapText="1"/>
    </xf>
    <xf numFmtId="1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" fillId="7" borderId="45" xfId="0" applyFont="1" applyFill="1" applyBorder="1" applyAlignment="1">
      <alignment horizontal="center" vertical="center"/>
    </xf>
    <xf numFmtId="0" fontId="3" fillId="0" borderId="59" xfId="0" applyFont="1" applyBorder="1"/>
    <xf numFmtId="0" fontId="3" fillId="0" borderId="53" xfId="0" applyFont="1" applyBorder="1"/>
    <xf numFmtId="0" fontId="14" fillId="0" borderId="45" xfId="0" applyFont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7" fillId="3" borderId="45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1" fontId="2" fillId="0" borderId="62" xfId="0" applyNumberFormat="1" applyFont="1" applyBorder="1" applyAlignment="1">
      <alignment horizontal="center" vertical="center" wrapText="1"/>
    </xf>
    <xf numFmtId="0" fontId="3" fillId="0" borderId="66" xfId="0" applyFont="1" applyBorder="1"/>
    <xf numFmtId="0" fontId="4" fillId="0" borderId="45" xfId="0" applyFont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15" fillId="0" borderId="63" xfId="0" applyFont="1" applyBorder="1" applyAlignment="1">
      <alignment horizontal="left" vertical="center" wrapText="1"/>
    </xf>
    <xf numFmtId="0" fontId="3" fillId="0" borderId="67" xfId="0" applyFont="1" applyBorder="1"/>
    <xf numFmtId="0" fontId="7" fillId="9" borderId="63" xfId="0" applyFont="1" applyFill="1" applyBorder="1" applyAlignment="1">
      <alignment horizontal="left" vertical="center" wrapText="1"/>
    </xf>
    <xf numFmtId="0" fontId="3" fillId="0" borderId="69" xfId="0" applyFont="1" applyBorder="1"/>
    <xf numFmtId="0" fontId="7" fillId="3" borderId="46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 wrapText="1"/>
    </xf>
    <xf numFmtId="0" fontId="3" fillId="0" borderId="72" xfId="0" applyFont="1" applyBorder="1"/>
    <xf numFmtId="0" fontId="18" fillId="0" borderId="68" xfId="0" applyFont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center" wrapText="1"/>
    </xf>
    <xf numFmtId="0" fontId="3" fillId="0" borderId="75" xfId="0" applyFont="1" applyBorder="1"/>
    <xf numFmtId="0" fontId="17" fillId="0" borderId="45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left" vertical="top" wrapText="1"/>
    </xf>
    <xf numFmtId="1" fontId="2" fillId="0" borderId="45" xfId="0" applyNumberFormat="1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7" fillId="9" borderId="45" xfId="0" applyFont="1" applyFill="1" applyBorder="1" applyAlignment="1">
      <alignment horizontal="left" vertical="center" wrapText="1"/>
    </xf>
    <xf numFmtId="0" fontId="19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 wrapText="1"/>
    </xf>
    <xf numFmtId="164" fontId="20" fillId="0" borderId="45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0" fontId="7" fillId="3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3" fillId="0" borderId="41" xfId="0" applyFont="1" applyBorder="1"/>
    <xf numFmtId="0" fontId="3" fillId="0" borderId="27" xfId="0" applyFont="1" applyBorder="1"/>
    <xf numFmtId="0" fontId="7" fillId="0" borderId="28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1" fillId="0" borderId="1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3" fillId="0" borderId="31" xfId="0" applyFont="1" applyBorder="1"/>
    <xf numFmtId="0" fontId="7" fillId="3" borderId="39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9" xfId="0" applyFont="1" applyBorder="1"/>
    <xf numFmtId="0" fontId="7" fillId="3" borderId="38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48" xfId="0" applyFont="1" applyBorder="1"/>
    <xf numFmtId="0" fontId="7" fillId="0" borderId="5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left" vertical="center" wrapText="1"/>
    </xf>
    <xf numFmtId="0" fontId="3" fillId="0" borderId="70" xfId="0" applyFont="1" applyBorder="1"/>
  </cellXfs>
  <cellStyles count="1">
    <cellStyle name="Normal" xfId="0" builtinId="0"/>
  </cellStyles>
  <dxfs count="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EC6114"/>
          <bgColor rgb="FFEC611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C6114"/>
          <bgColor rgb="FFEC6114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9"/>
      </font>
      <fill>
        <patternFill patternType="none"/>
      </fill>
    </dxf>
    <dxf>
      <font>
        <color theme="9"/>
      </font>
      <fill>
        <patternFill patternType="none"/>
      </fill>
    </dxf>
    <dxf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161925</xdr:rowOff>
    </xdr:from>
    <xdr:ext cx="9620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eddabe866e4fb11/Documentos/Documentos%20Paola/IPES%202024/15.%20MATRIZ%20DE%20RIESGOS/Formulacion_Mapa-de-riesgos_corrup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57313/Downloads/Plantilla_Mapa%20de%20riesgos%20PDM%20Gesti&#243;n%20(1)-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2025/RIESGOS/formulaci&#243;n%202025/Matrices%20corrupci&#243;n%202025/versiones%20finales/formulaci&#243;n_Mapa%20de%20riesgos_Alt%20comer_%20Emprendimiento.xlsx" TargetMode="External"/><Relationship Id="rId1" Type="http://schemas.openxmlformats.org/officeDocument/2006/relationships/externalLinkPath" Target="/Users/57313/Documents/VARIOS/IPES/2025/RIESGOS/formulaci&#243;n%202025/Matrices%20corrupci&#243;n%202025/versiones%20finales/formulaci&#243;n_Mapa%20de%20riesgos_Alt%20comer_%20Emprend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S DE CORRUPCIÓN"/>
      <sheetName val="PE01.Planeción Estrat y Táctica"/>
      <sheetName val="PE01.Plane Estrat y Tactic-PIGA"/>
      <sheetName val="PE02. Gestión de Comunic"/>
      <sheetName val="PE03.Gestión Conocim Innovación"/>
      <sheetName val="PM01. Gestionar formac y capac"/>
      <sheetName val="PM02. Alternativas Comerciales"/>
      <sheetName val="PM02. Alt Comer_Emprendimiento"/>
      <sheetName val="PM03.Administrar el Sistema PDM"/>
      <sheetName val="PA01. Servicio al ciudadano"/>
      <sheetName val="PA02. Talento Humano"/>
      <sheetName val="PA03. Gestión de la Inf y RT "/>
      <sheetName val="PA04. Gestión adquis-Tesorería"/>
      <sheetName val="PA04. Gestión adquis-Contabilid"/>
      <sheetName val="PA04. Gestión adquis - Contract"/>
      <sheetName val="PA05. Gestión de recursos físic"/>
      <sheetName val="PA06. Gestión jurídica"/>
      <sheetName val="PV01. Eval Integral- discipli  "/>
      <sheetName val="PV01. Eval Integral- ACI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"/>
      <sheetName val="Datos"/>
      <sheetName val="INSTRUCTIVO DE DILIGENCIAMIENTO"/>
      <sheetName val="Encuesta de impacto 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ESGO"/>
      <sheetName val="Datos"/>
      <sheetName val="INSTRUCTIVO DE DILIGENCIAMIENTO"/>
      <sheetName val="Encuesta de impacto "/>
    </sheetNames>
    <sheetDataSet>
      <sheetData sheetId="0"/>
      <sheetData sheetId="1">
        <row r="3">
          <cell r="D3" t="str">
            <v>MUY BAJA - LEVE</v>
          </cell>
          <cell r="E3" t="str">
            <v>BAJO</v>
          </cell>
        </row>
        <row r="4">
          <cell r="D4" t="str">
            <v>MUY BAJA - MENOR</v>
          </cell>
          <cell r="E4" t="str">
            <v>BAJO</v>
          </cell>
        </row>
        <row r="5">
          <cell r="D5" t="str">
            <v>MUY BAJA - MODERADO</v>
          </cell>
          <cell r="E5" t="str">
            <v>MODERADO</v>
          </cell>
        </row>
        <row r="6">
          <cell r="D6" t="str">
            <v>MUY BAJA - MAYOR</v>
          </cell>
          <cell r="E6" t="str">
            <v>ALTO</v>
          </cell>
        </row>
        <row r="7">
          <cell r="D7" t="str">
            <v>MUY BAJA - CATASTRÓFICO</v>
          </cell>
          <cell r="E7" t="str">
            <v>EXTREMO</v>
          </cell>
        </row>
        <row r="8">
          <cell r="D8" t="str">
            <v>BAJA - LEVE</v>
          </cell>
          <cell r="E8" t="str">
            <v>BAJO</v>
          </cell>
        </row>
        <row r="9">
          <cell r="D9" t="str">
            <v>BAJA - MENOR</v>
          </cell>
          <cell r="E9" t="str">
            <v>MODERADO</v>
          </cell>
        </row>
        <row r="10">
          <cell r="D10" t="str">
            <v>BAJA - MODERADO</v>
          </cell>
          <cell r="E10" t="str">
            <v>MODERADO</v>
          </cell>
        </row>
        <row r="11">
          <cell r="D11" t="str">
            <v>BAJA - MAYOR</v>
          </cell>
          <cell r="E11" t="str">
            <v>ALTO</v>
          </cell>
        </row>
        <row r="12">
          <cell r="D12" t="str">
            <v>BAJA - CATASTRÓFICO</v>
          </cell>
          <cell r="E12" t="str">
            <v>EXTREMO</v>
          </cell>
        </row>
        <row r="13">
          <cell r="D13" t="str">
            <v>MEDIA - LEVE</v>
          </cell>
          <cell r="E13" t="str">
            <v>MODERADO</v>
          </cell>
        </row>
        <row r="14">
          <cell r="D14" t="str">
            <v>MEDIA - MENOR</v>
          </cell>
          <cell r="E14" t="str">
            <v>MODERADO</v>
          </cell>
        </row>
        <row r="15">
          <cell r="D15" t="str">
            <v>MEDIA - MODERADO</v>
          </cell>
          <cell r="E15" t="str">
            <v>MODERADO</v>
          </cell>
        </row>
        <row r="16">
          <cell r="D16" t="str">
            <v>MEDIA - MAYOR</v>
          </cell>
          <cell r="E16" t="str">
            <v>ALTO</v>
          </cell>
        </row>
        <row r="17">
          <cell r="D17" t="str">
            <v>MEDIA - CATASTRÓFICO</v>
          </cell>
          <cell r="E17" t="str">
            <v>EXTREMO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00"/>
  <sheetViews>
    <sheetView showGridLines="0" tabSelected="1" topLeftCell="A9" workbookViewId="0">
      <selection sqref="A1:A3"/>
    </sheetView>
  </sheetViews>
  <sheetFormatPr baseColWidth="10" defaultColWidth="14.44140625" defaultRowHeight="15" customHeight="1" x14ac:dyDescent="0.3"/>
  <cols>
    <col min="1" max="1" width="31.109375" customWidth="1"/>
    <col min="2" max="2" width="36.88671875" customWidth="1"/>
    <col min="3" max="3" width="32.5546875" customWidth="1"/>
    <col min="4" max="4" width="39.44140625" customWidth="1"/>
    <col min="5" max="5" width="32.5546875" customWidth="1"/>
    <col min="6" max="7" width="20.88671875" customWidth="1"/>
    <col min="8" max="8" width="20.88671875" hidden="1" customWidth="1"/>
    <col min="9" max="9" width="25.44140625" customWidth="1"/>
    <col min="10" max="10" width="75.6640625" customWidth="1"/>
    <col min="11" max="11" width="53.5546875" customWidth="1"/>
    <col min="12" max="12" width="24.5546875" customWidth="1"/>
    <col min="13" max="13" width="23.5546875" customWidth="1"/>
    <col min="14" max="16" width="24.5546875" customWidth="1"/>
    <col min="17" max="17" width="25.109375" hidden="1" customWidth="1"/>
    <col min="18" max="18" width="25.109375" customWidth="1"/>
    <col min="19" max="19" width="25.109375" hidden="1" customWidth="1"/>
    <col min="20" max="20" width="25.109375" customWidth="1"/>
    <col min="21" max="21" width="42.5546875" customWidth="1"/>
    <col min="22" max="22" width="1.5546875" customWidth="1"/>
    <col min="23" max="23" width="33.44140625" customWidth="1"/>
    <col min="24" max="24" width="67" customWidth="1"/>
    <col min="25" max="25" width="40.44140625" customWidth="1"/>
    <col min="26" max="26" width="34.88671875" customWidth="1"/>
    <col min="27" max="27" width="2.44140625" customWidth="1"/>
    <col min="28" max="28" width="42.5546875" customWidth="1"/>
    <col min="29" max="29" width="43.44140625" customWidth="1"/>
    <col min="30" max="32" width="11.44140625" customWidth="1"/>
    <col min="33" max="49" width="14.44140625" customWidth="1"/>
  </cols>
  <sheetData>
    <row r="1" spans="1:49" ht="20.25" customHeight="1" x14ac:dyDescent="0.3">
      <c r="A1" s="127"/>
      <c r="B1" s="98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00"/>
      <c r="AB1" s="1" t="s">
        <v>1</v>
      </c>
      <c r="AC1" s="2" t="s">
        <v>2</v>
      </c>
      <c r="AD1" s="3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20.25" customHeight="1" x14ac:dyDescent="0.3">
      <c r="A2" s="101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5" t="s">
        <v>3</v>
      </c>
      <c r="AC2" s="6">
        <v>8</v>
      </c>
      <c r="AD2" s="3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55.5" customHeight="1" x14ac:dyDescent="0.3">
      <c r="A3" s="104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7" t="s">
        <v>4</v>
      </c>
      <c r="AC3" s="8">
        <v>45604</v>
      </c>
      <c r="AD3" s="3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59.25" customHeight="1" x14ac:dyDescent="0.3">
      <c r="A4" s="9" t="s">
        <v>5</v>
      </c>
      <c r="B4" s="107" t="s">
        <v>6</v>
      </c>
      <c r="C4" s="105"/>
      <c r="D4" s="105"/>
      <c r="E4" s="105"/>
      <c r="F4" s="105"/>
      <c r="G4" s="105"/>
      <c r="H4" s="105"/>
      <c r="I4" s="105"/>
      <c r="J4" s="108"/>
      <c r="K4" s="100"/>
      <c r="L4" s="109"/>
      <c r="M4" s="99"/>
      <c r="N4" s="99"/>
      <c r="O4" s="110"/>
      <c r="P4" s="108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100"/>
      <c r="AD4" s="10"/>
      <c r="AE4" s="10"/>
      <c r="AF4" s="10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27" customHeight="1" x14ac:dyDescent="0.3">
      <c r="A5" s="11"/>
      <c r="B5" s="11"/>
      <c r="C5" s="12"/>
      <c r="D5" s="12"/>
      <c r="E5" s="12"/>
      <c r="F5" s="12"/>
      <c r="G5" s="12"/>
      <c r="H5" s="12"/>
      <c r="I5" s="12"/>
      <c r="J5" s="101"/>
      <c r="K5" s="103"/>
      <c r="L5" s="111"/>
      <c r="M5" s="112"/>
      <c r="N5" s="112"/>
      <c r="O5" s="113"/>
      <c r="P5" s="101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"/>
      <c r="AE5" s="10"/>
      <c r="AF5" s="10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59.25" customHeight="1" x14ac:dyDescent="0.3">
      <c r="A6" s="9" t="s">
        <v>7</v>
      </c>
      <c r="B6" s="114" t="s">
        <v>8</v>
      </c>
      <c r="C6" s="115"/>
      <c r="D6" s="115"/>
      <c r="E6" s="115"/>
      <c r="F6" s="115"/>
      <c r="G6" s="115"/>
      <c r="H6" s="115"/>
      <c r="I6" s="115"/>
      <c r="J6" s="101"/>
      <c r="K6" s="103"/>
      <c r="L6" s="13" t="s">
        <v>9</v>
      </c>
      <c r="M6" s="14" t="s">
        <v>10</v>
      </c>
      <c r="N6" s="14" t="s">
        <v>11</v>
      </c>
      <c r="O6" s="15" t="s">
        <v>12</v>
      </c>
      <c r="P6" s="101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3"/>
      <c r="AD6" s="10"/>
      <c r="AE6" s="10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59.25" customHeight="1" x14ac:dyDescent="0.3">
      <c r="A7" s="9" t="s">
        <v>13</v>
      </c>
      <c r="B7" s="114" t="s">
        <v>14</v>
      </c>
      <c r="C7" s="115"/>
      <c r="D7" s="115"/>
      <c r="E7" s="115"/>
      <c r="F7" s="115"/>
      <c r="G7" s="115"/>
      <c r="H7" s="115"/>
      <c r="I7" s="115"/>
      <c r="J7" s="104"/>
      <c r="K7" s="106"/>
      <c r="L7" s="16" t="s">
        <v>15</v>
      </c>
      <c r="M7" s="17"/>
      <c r="N7" s="18"/>
      <c r="O7" s="19"/>
      <c r="P7" s="104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  <c r="AD7" s="10"/>
      <c r="AE7" s="10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.75" customHeight="1" x14ac:dyDescent="0.3">
      <c r="A8" s="128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21"/>
      <c r="X8" s="21"/>
      <c r="Y8" s="22"/>
      <c r="Z8" s="21"/>
      <c r="AA8" s="10"/>
      <c r="AB8" s="10"/>
      <c r="AC8" s="10"/>
      <c r="AD8" s="10"/>
      <c r="AE8" s="10"/>
      <c r="AF8" s="10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.75" customHeight="1" x14ac:dyDescent="0.3">
      <c r="A9" s="12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  <c r="W9" s="23"/>
      <c r="X9" s="23"/>
      <c r="Y9" s="24"/>
      <c r="Z9" s="25"/>
      <c r="AA9" s="10"/>
      <c r="AB9" s="10"/>
      <c r="AC9" s="10"/>
      <c r="AD9" s="10"/>
      <c r="AE9" s="10"/>
      <c r="AF9" s="1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27" customHeight="1" x14ac:dyDescent="0.3">
      <c r="A10" s="125" t="s">
        <v>17</v>
      </c>
      <c r="B10" s="115"/>
      <c r="C10" s="115"/>
      <c r="D10" s="115"/>
      <c r="E10" s="126"/>
      <c r="F10" s="116" t="s">
        <v>18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8"/>
      <c r="V10" s="26"/>
      <c r="W10" s="119" t="s">
        <v>19</v>
      </c>
      <c r="X10" s="99"/>
      <c r="Y10" s="99"/>
      <c r="Z10" s="100"/>
      <c r="AA10" s="10"/>
      <c r="AB10" s="120" t="s">
        <v>20</v>
      </c>
      <c r="AC10" s="100"/>
      <c r="AD10" s="10"/>
      <c r="AE10" s="10"/>
      <c r="AF10" s="1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33" customHeight="1" x14ac:dyDescent="0.3">
      <c r="A11" s="133" t="s">
        <v>21</v>
      </c>
      <c r="B11" s="130" t="s">
        <v>22</v>
      </c>
      <c r="C11" s="133" t="s">
        <v>23</v>
      </c>
      <c r="D11" s="133" t="s">
        <v>24</v>
      </c>
      <c r="E11" s="130" t="s">
        <v>25</v>
      </c>
      <c r="F11" s="121" t="s">
        <v>26</v>
      </c>
      <c r="G11" s="122"/>
      <c r="H11" s="122"/>
      <c r="I11" s="123"/>
      <c r="J11" s="124" t="s">
        <v>27</v>
      </c>
      <c r="K11" s="122"/>
      <c r="L11" s="122"/>
      <c r="M11" s="122"/>
      <c r="N11" s="122"/>
      <c r="O11" s="122"/>
      <c r="P11" s="122"/>
      <c r="Q11" s="122"/>
      <c r="R11" s="122"/>
      <c r="S11" s="27"/>
      <c r="T11" s="124" t="s">
        <v>28</v>
      </c>
      <c r="U11" s="122"/>
      <c r="V11" s="26"/>
      <c r="W11" s="101"/>
      <c r="X11" s="102"/>
      <c r="Y11" s="102"/>
      <c r="Z11" s="103"/>
      <c r="AA11" s="10"/>
      <c r="AB11" s="101"/>
      <c r="AC11" s="103"/>
      <c r="AD11" s="28"/>
      <c r="AE11" s="28"/>
      <c r="AF11" s="2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32.25" customHeight="1" x14ac:dyDescent="0.3">
      <c r="A12" s="134"/>
      <c r="B12" s="131"/>
      <c r="C12" s="134"/>
      <c r="D12" s="134"/>
      <c r="E12" s="131"/>
      <c r="F12" s="125" t="s">
        <v>29</v>
      </c>
      <c r="G12" s="115"/>
      <c r="H12" s="115"/>
      <c r="I12" s="126"/>
      <c r="J12" s="62" t="s">
        <v>30</v>
      </c>
      <c r="K12" s="64" t="s">
        <v>31</v>
      </c>
      <c r="L12" s="64" t="s">
        <v>32</v>
      </c>
      <c r="M12" s="64" t="s">
        <v>33</v>
      </c>
      <c r="N12" s="65" t="s">
        <v>34</v>
      </c>
      <c r="O12" s="75" t="s">
        <v>35</v>
      </c>
      <c r="P12" s="65" t="s">
        <v>36</v>
      </c>
      <c r="Q12" s="65" t="s">
        <v>37</v>
      </c>
      <c r="R12" s="65" t="s">
        <v>38</v>
      </c>
      <c r="S12" s="29"/>
      <c r="T12" s="75" t="s">
        <v>39</v>
      </c>
      <c r="U12" s="65" t="s">
        <v>40</v>
      </c>
      <c r="V12" s="30"/>
      <c r="W12" s="104"/>
      <c r="X12" s="105"/>
      <c r="Y12" s="105"/>
      <c r="Z12" s="106"/>
      <c r="AA12" s="28"/>
      <c r="AB12" s="104"/>
      <c r="AC12" s="106"/>
      <c r="AD12" s="28"/>
      <c r="AE12" s="10"/>
      <c r="AF12" s="2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38.25" customHeight="1" x14ac:dyDescent="0.3">
      <c r="A13" s="135"/>
      <c r="B13" s="132"/>
      <c r="C13" s="135"/>
      <c r="D13" s="135"/>
      <c r="E13" s="132"/>
      <c r="F13" s="9" t="s">
        <v>41</v>
      </c>
      <c r="G13" s="31" t="s">
        <v>42</v>
      </c>
      <c r="H13" s="32"/>
      <c r="I13" s="33" t="s">
        <v>43</v>
      </c>
      <c r="J13" s="63"/>
      <c r="K13" s="60"/>
      <c r="L13" s="60"/>
      <c r="M13" s="60"/>
      <c r="N13" s="60"/>
      <c r="O13" s="60"/>
      <c r="P13" s="60"/>
      <c r="Q13" s="60"/>
      <c r="R13" s="60"/>
      <c r="S13" s="34"/>
      <c r="T13" s="60"/>
      <c r="U13" s="60"/>
      <c r="V13" s="30"/>
      <c r="W13" s="35" t="s">
        <v>44</v>
      </c>
      <c r="X13" s="36" t="s">
        <v>45</v>
      </c>
      <c r="Y13" s="36" t="s">
        <v>46</v>
      </c>
      <c r="Z13" s="37" t="s">
        <v>47</v>
      </c>
      <c r="AA13" s="28"/>
      <c r="AB13" s="38" t="s">
        <v>48</v>
      </c>
      <c r="AC13" s="39" t="s">
        <v>49</v>
      </c>
      <c r="AD13" s="28"/>
      <c r="AE13" s="10"/>
      <c r="AF13" s="2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57" customHeight="1" x14ac:dyDescent="0.3">
      <c r="A14" s="137">
        <v>1</v>
      </c>
      <c r="B14" s="138" t="s">
        <v>50</v>
      </c>
      <c r="C14" s="84" t="s">
        <v>51</v>
      </c>
      <c r="D14" s="84" t="s">
        <v>52</v>
      </c>
      <c r="E14" s="84" t="s">
        <v>53</v>
      </c>
      <c r="F14" s="133" t="s">
        <v>54</v>
      </c>
      <c r="G14" s="75" t="s">
        <v>55</v>
      </c>
      <c r="H14" s="136" t="str">
        <f>+CONCATENATE(F14," - ",G14)</f>
        <v>BAJA - MAYOR</v>
      </c>
      <c r="I14" s="88" t="e">
        <f>+VLOOKUP(H14,[2]Datos!D3:E27,2,FALSE)</f>
        <v>#N/A</v>
      </c>
      <c r="J14" s="89" t="s">
        <v>56</v>
      </c>
      <c r="K14" s="40" t="s">
        <v>57</v>
      </c>
      <c r="L14" s="41" t="s">
        <v>58</v>
      </c>
      <c r="M14" s="42">
        <f>IF(L14="ASIGNADO",15,IF(L14="NO ASIGNADO",0,""))</f>
        <v>15</v>
      </c>
      <c r="N14" s="66">
        <f>SUM(M14:M20)</f>
        <v>100</v>
      </c>
      <c r="O14" s="68" t="s">
        <v>59</v>
      </c>
      <c r="P14" s="58">
        <f>IF(P17="DÉBIL",0,IF(P17="MODERADO",50,IF(P17="FUERTE",100,"")))</f>
        <v>100</v>
      </c>
      <c r="Q14" s="61" t="s">
        <v>60</v>
      </c>
      <c r="R14" s="61" t="e">
        <f>IF(AND(F14="MUY BAJA",Q17=2),"MUY BAJA",IF(AND(F14="BAJA",Q17=2),"MUY BAJA",IF(AND(F14="MEDIA",Q17=2),"MUY BAJA",IF(AND(F14="ALTA",Q17=2),"BAJA",IF(AND(F14="MUY ALTA",Q17=2),"MEDIA",IF(AND(F14="MUY BAJA",Q17=1),"MUY BAJA",IF(AND(F14="BAJA",Q17=1),"MUY BAJA",IF(AND(F14="MEDIA",Q17=1),"BAJA",IF(AND(F14="ALTA",Q17=1),"MEDIA",IF(AND(F14="MUY ALTA",Q17=1),"ALTA",F14))))))))))</f>
        <v>#REF!</v>
      </c>
      <c r="S14" s="76" t="e">
        <f>+CONCATENATE(R14," - ",G14)</f>
        <v>#REF!</v>
      </c>
      <c r="T14" s="77" t="e">
        <f>+VLOOKUP(S14,[3]Datos!$D$3:$E$17,2,FALSE)</f>
        <v>#REF!</v>
      </c>
      <c r="U14" s="71" t="s">
        <v>61</v>
      </c>
      <c r="V14" s="43"/>
      <c r="W14" s="78">
        <v>46150</v>
      </c>
      <c r="X14" s="97" t="s">
        <v>62</v>
      </c>
      <c r="Y14" s="97" t="s">
        <v>63</v>
      </c>
      <c r="Z14" s="85"/>
      <c r="AA14" s="10"/>
      <c r="AB14" s="87" t="s">
        <v>64</v>
      </c>
      <c r="AC14" s="8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57" customHeight="1" x14ac:dyDescent="0.3">
      <c r="A15" s="134"/>
      <c r="B15" s="59"/>
      <c r="C15" s="59"/>
      <c r="D15" s="59"/>
      <c r="E15" s="59"/>
      <c r="F15" s="134"/>
      <c r="G15" s="59"/>
      <c r="H15" s="59"/>
      <c r="I15" s="59"/>
      <c r="J15" s="59"/>
      <c r="K15" s="44" t="s">
        <v>65</v>
      </c>
      <c r="L15" s="45" t="s">
        <v>66</v>
      </c>
      <c r="M15" s="46">
        <f>IF(L15="ADECUADO",15,IF(L15="INADECUADO",0,""))</f>
        <v>15</v>
      </c>
      <c r="N15" s="67"/>
      <c r="O15" s="59"/>
      <c r="P15" s="59"/>
      <c r="Q15" s="60"/>
      <c r="R15" s="59"/>
      <c r="S15" s="59"/>
      <c r="T15" s="59"/>
      <c r="U15" s="72"/>
      <c r="V15" s="43"/>
      <c r="W15" s="59"/>
      <c r="X15" s="59"/>
      <c r="Y15" s="59"/>
      <c r="Z15" s="72"/>
      <c r="AA15" s="10"/>
      <c r="AB15" s="59"/>
      <c r="AC15" s="7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57" customHeight="1" x14ac:dyDescent="0.3">
      <c r="A16" s="134"/>
      <c r="B16" s="59"/>
      <c r="C16" s="59"/>
      <c r="D16" s="59"/>
      <c r="E16" s="59"/>
      <c r="F16" s="134"/>
      <c r="G16" s="59"/>
      <c r="H16" s="59"/>
      <c r="I16" s="59"/>
      <c r="J16" s="59"/>
      <c r="K16" s="47" t="s">
        <v>67</v>
      </c>
      <c r="L16" s="45" t="s">
        <v>68</v>
      </c>
      <c r="M16" s="46">
        <f>IF(L16="OPORTUNA",15,IF(L16="INOPORTUNA",0,""))</f>
        <v>15</v>
      </c>
      <c r="N16" s="67"/>
      <c r="O16" s="59"/>
      <c r="P16" s="60"/>
      <c r="Q16" s="48" t="s">
        <v>69</v>
      </c>
      <c r="R16" s="59"/>
      <c r="S16" s="59"/>
      <c r="T16" s="59"/>
      <c r="U16" s="72"/>
      <c r="V16" s="43"/>
      <c r="W16" s="59"/>
      <c r="X16" s="59"/>
      <c r="Y16" s="59"/>
      <c r="Z16" s="72"/>
      <c r="AA16" s="10"/>
      <c r="AB16" s="59"/>
      <c r="AC16" s="7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57" customHeight="1" x14ac:dyDescent="0.3">
      <c r="A17" s="134"/>
      <c r="B17" s="59"/>
      <c r="C17" s="59"/>
      <c r="D17" s="59"/>
      <c r="E17" s="59"/>
      <c r="F17" s="134"/>
      <c r="G17" s="59"/>
      <c r="H17" s="59"/>
      <c r="I17" s="59"/>
      <c r="J17" s="59"/>
      <c r="K17" s="44" t="s">
        <v>70</v>
      </c>
      <c r="L17" s="45" t="s">
        <v>71</v>
      </c>
      <c r="M17" s="46">
        <f>IF(L17="PREVENIR",15,IF(L17="DETECTAR",10,IF(L17="NO ES UN CONTROL",0,"")))</f>
        <v>15</v>
      </c>
      <c r="N17" s="80" t="str">
        <f>IF(N14&lt;86,"DÉBIL",IF(N14&lt;96,"MODERADO",IF(N14&lt;101,"FUERTE","")))</f>
        <v>FUERTE</v>
      </c>
      <c r="O17" s="59"/>
      <c r="P17" s="69" t="str">
        <f>IF(AND(N17="FUERTE",O14="FUERTE (SIEMPRE SE EJECUTA)"),"FUERTE",IF(OR(N17="DÉBIL",O14="DÉBIL (NO SE EJECUTA)"),"DÉBIL",IF(OR(N17="MODERADO",O14="MODERADO (ALGUNAS VECES)"),"MODERADO")))</f>
        <v>FUERTE</v>
      </c>
      <c r="Q17" s="81" t="e">
        <f>IF(AND(#REF!="FUERTE",#REF!="DIRECTAMENTE"),2,IF(AND(#REF!="FUERTE",#REF!="DIRECTAMENTE"),2,IF(AND(#REF!="FUERTE",#REF!="DIRECTAMENTE"),2,IF(AND(#REF!="FUERTE",#REF!="NO DISMINUYE"),0,IF(AND(#REF!="MODERADO",#REF!="DIRECTAMENTE"),1,IF(AND(#REF!="MODERADO",#REF!="DIRECTAMENTE"),1,IF(AND(#REF!="MODERADO",#REF!="DIRECTAMENTE"),1,IF(AND(#REF!="MODERADO",#REF!="NO DISMINUYE"),0,"N/A"))))))))</f>
        <v>#REF!</v>
      </c>
      <c r="R17" s="59"/>
      <c r="S17" s="59"/>
      <c r="T17" s="59"/>
      <c r="U17" s="73" t="s">
        <v>72</v>
      </c>
      <c r="V17" s="49"/>
      <c r="W17" s="59"/>
      <c r="X17" s="59"/>
      <c r="Y17" s="59"/>
      <c r="Z17" s="72"/>
      <c r="AA17" s="10"/>
      <c r="AB17" s="59"/>
      <c r="AC17" s="7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66" customHeight="1" x14ac:dyDescent="0.3">
      <c r="A18" s="134"/>
      <c r="B18" s="59"/>
      <c r="C18" s="59"/>
      <c r="D18" s="59"/>
      <c r="E18" s="59"/>
      <c r="F18" s="134"/>
      <c r="G18" s="59"/>
      <c r="H18" s="59"/>
      <c r="I18" s="59"/>
      <c r="J18" s="59"/>
      <c r="K18" s="44" t="s">
        <v>73</v>
      </c>
      <c r="L18" s="45" t="s">
        <v>74</v>
      </c>
      <c r="M18" s="46">
        <f>IF(L18="CONFIABLE",15,IF(L18="NO CONFIABLE",0,""))</f>
        <v>15</v>
      </c>
      <c r="N18" s="67"/>
      <c r="O18" s="59"/>
      <c r="P18" s="59"/>
      <c r="Q18" s="59"/>
      <c r="R18" s="59"/>
      <c r="S18" s="59"/>
      <c r="T18" s="59"/>
      <c r="U18" s="74"/>
      <c r="V18" s="49"/>
      <c r="W18" s="59"/>
      <c r="X18" s="59"/>
      <c r="Y18" s="59"/>
      <c r="Z18" s="72"/>
      <c r="AA18" s="10"/>
      <c r="AB18" s="59"/>
      <c r="AC18" s="7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60" customHeight="1" x14ac:dyDescent="0.3">
      <c r="A19" s="134"/>
      <c r="B19" s="59"/>
      <c r="C19" s="59"/>
      <c r="D19" s="59"/>
      <c r="E19" s="59"/>
      <c r="F19" s="134"/>
      <c r="G19" s="59"/>
      <c r="H19" s="59"/>
      <c r="I19" s="59"/>
      <c r="J19" s="59"/>
      <c r="K19" s="44" t="s">
        <v>75</v>
      </c>
      <c r="L19" s="45" t="s">
        <v>76</v>
      </c>
      <c r="M19" s="46">
        <f>IF(L19="SE INVESTIGAN Y RESUELVEN OPORTUNAMENTE",15,IF(L19="NO SE INVESTIGAN,  NI  RESUELVEN OPORTUNAMENTE",0,""))</f>
        <v>15</v>
      </c>
      <c r="N19" s="67"/>
      <c r="O19" s="59"/>
      <c r="P19" s="59"/>
      <c r="Q19" s="59"/>
      <c r="R19" s="59"/>
      <c r="S19" s="59"/>
      <c r="T19" s="59"/>
      <c r="U19" s="82" t="s">
        <v>77</v>
      </c>
      <c r="V19" s="43"/>
      <c r="W19" s="59"/>
      <c r="X19" s="59"/>
      <c r="Y19" s="59"/>
      <c r="Z19" s="72"/>
      <c r="AA19" s="10"/>
      <c r="AB19" s="59"/>
      <c r="AC19" s="7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35.75" customHeight="1" x14ac:dyDescent="0.3">
      <c r="A20" s="134"/>
      <c r="B20" s="59"/>
      <c r="C20" s="59"/>
      <c r="D20" s="59"/>
      <c r="E20" s="59"/>
      <c r="F20" s="139"/>
      <c r="G20" s="70"/>
      <c r="H20" s="59"/>
      <c r="I20" s="79"/>
      <c r="J20" s="59"/>
      <c r="K20" s="50" t="s">
        <v>78</v>
      </c>
      <c r="L20" s="51" t="s">
        <v>79</v>
      </c>
      <c r="M20" s="52">
        <f>IF(L20="COMPLETA",10,IF(L20="INCOMPLETA",5,IF(L20="NO EXISTE",0,"")))</f>
        <v>10</v>
      </c>
      <c r="N20" s="67"/>
      <c r="O20" s="59"/>
      <c r="P20" s="70"/>
      <c r="Q20" s="70"/>
      <c r="R20" s="59"/>
      <c r="S20" s="59"/>
      <c r="T20" s="70"/>
      <c r="U20" s="72"/>
      <c r="V20" s="43"/>
      <c r="W20" s="79"/>
      <c r="X20" s="79"/>
      <c r="Y20" s="79"/>
      <c r="Z20" s="86"/>
      <c r="AA20" s="10"/>
      <c r="AB20" s="79"/>
      <c r="AC20" s="8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57" customHeight="1" x14ac:dyDescent="0.3">
      <c r="A21" s="83">
        <v>2</v>
      </c>
      <c r="B21" s="84" t="s">
        <v>80</v>
      </c>
      <c r="C21" s="84" t="s">
        <v>81</v>
      </c>
      <c r="D21" s="84" t="s">
        <v>82</v>
      </c>
      <c r="E21" s="84" t="s">
        <v>53</v>
      </c>
      <c r="F21" s="65" t="s">
        <v>54</v>
      </c>
      <c r="G21" s="65" t="s">
        <v>55</v>
      </c>
      <c r="H21" s="76" t="str">
        <f>+CONCATENATE(F21," - ",G21)</f>
        <v>BAJA - MAYOR</v>
      </c>
      <c r="I21" s="88" t="e">
        <f>+VLOOKUP(H21,[2]Datos!D10:E34,2,FALSE)</f>
        <v>#N/A</v>
      </c>
      <c r="J21" s="89" t="s">
        <v>83</v>
      </c>
      <c r="K21" s="53" t="s">
        <v>57</v>
      </c>
      <c r="L21" s="54" t="s">
        <v>58</v>
      </c>
      <c r="M21" s="55">
        <f>IF(L21="ASIGNADO",15,IF(L21="NO ASIGNADO",0,""))</f>
        <v>15</v>
      </c>
      <c r="N21" s="90">
        <f>SUM(M21:M27)</f>
        <v>100</v>
      </c>
      <c r="O21" s="68" t="s">
        <v>59</v>
      </c>
      <c r="P21" s="58">
        <f>IF(P24="DÉBIL",0,IF(P24="MODERADO",50,IF(P24="FUERTE",100,"")))</f>
        <v>100</v>
      </c>
      <c r="Q21" s="61" t="s">
        <v>60</v>
      </c>
      <c r="R21" s="61" t="e">
        <f>IF(AND(F21="MUY BAJA",Q24=2),"MUY BAJA",IF(AND(F21="BAJA",Q24=2),"MUY BAJA",IF(AND(F21="MEDIA",Q24=2),"MUY BAJA",IF(AND(F21="ALTA",Q24=2),"BAJA",IF(AND(F21="MUY ALTA",Q24=2),"MEDIA",IF(AND(F21="MUY BAJA",Q24=1),"MUY BAJA",IF(AND(F21="BAJA",Q24=1),"MUY BAJA",IF(AND(F21="MEDIA",Q24=1),"BAJA",IF(AND(F21="ALTA",Q24=1),"MEDIA",IF(AND(F21="MUY ALTA",Q24=1),"ALTA",F21))))))))))</f>
        <v>#REF!</v>
      </c>
      <c r="S21" s="76" t="e">
        <f>+CONCATENATE(R21," - ",G21)</f>
        <v>#REF!</v>
      </c>
      <c r="T21" s="77" t="e">
        <f>+VLOOKUP(S21,[3]Datos!$D$3:$E$17,2,FALSE)</f>
        <v>#REF!</v>
      </c>
      <c r="U21" s="94" t="s">
        <v>61</v>
      </c>
      <c r="V21" s="43"/>
      <c r="W21" s="95">
        <v>46150</v>
      </c>
      <c r="X21" s="96" t="s">
        <v>84</v>
      </c>
      <c r="Y21" s="97" t="s">
        <v>63</v>
      </c>
      <c r="Z21" s="85"/>
      <c r="AA21" s="10"/>
      <c r="AB21" s="87" t="s">
        <v>64</v>
      </c>
      <c r="AC21" s="8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57" customHeight="1" x14ac:dyDescent="0.3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3" t="s">
        <v>65</v>
      </c>
      <c r="L22" s="54" t="s">
        <v>66</v>
      </c>
      <c r="M22" s="55">
        <f>IF(L22="ADECUADO",15,IF(L22="INADECUADO",0,""))</f>
        <v>15</v>
      </c>
      <c r="N22" s="59"/>
      <c r="O22" s="59"/>
      <c r="P22" s="59"/>
      <c r="Q22" s="60"/>
      <c r="R22" s="59"/>
      <c r="S22" s="59"/>
      <c r="T22" s="59"/>
      <c r="U22" s="59"/>
      <c r="V22" s="43"/>
      <c r="W22" s="59"/>
      <c r="X22" s="59"/>
      <c r="Y22" s="59"/>
      <c r="Z22" s="72"/>
      <c r="AA22" s="10"/>
      <c r="AB22" s="59"/>
      <c r="AC22" s="7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57" customHeight="1" x14ac:dyDescent="0.3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6" t="s">
        <v>67</v>
      </c>
      <c r="L23" s="54" t="s">
        <v>68</v>
      </c>
      <c r="M23" s="55">
        <f>IF(L23="OPORTUNA",15,IF(L23="INOPORTUNA",0,""))</f>
        <v>15</v>
      </c>
      <c r="N23" s="60"/>
      <c r="O23" s="59"/>
      <c r="P23" s="60"/>
      <c r="Q23" s="48" t="s">
        <v>69</v>
      </c>
      <c r="R23" s="59"/>
      <c r="S23" s="59"/>
      <c r="T23" s="59"/>
      <c r="U23" s="60"/>
      <c r="V23" s="43"/>
      <c r="W23" s="59"/>
      <c r="X23" s="59"/>
      <c r="Y23" s="59"/>
      <c r="Z23" s="72"/>
      <c r="AA23" s="10"/>
      <c r="AB23" s="59"/>
      <c r="AC23" s="7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84.75" customHeight="1" x14ac:dyDescent="0.3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3" t="s">
        <v>70</v>
      </c>
      <c r="L24" s="54" t="s">
        <v>71</v>
      </c>
      <c r="M24" s="55">
        <f>IF(L24="PREVENIR",15,IF(L24="DETECTAR",10,IF(L24="NO ES UN CONTROL",0,"")))</f>
        <v>15</v>
      </c>
      <c r="N24" s="91" t="str">
        <f>IF(N21&lt;86,"DÉBIL",IF(N21&lt;96,"MODERADO",IF(N21&lt;101,"FUERTE","")))</f>
        <v>FUERTE</v>
      </c>
      <c r="O24" s="59"/>
      <c r="P24" s="69" t="str">
        <f>IF(AND(N24="FUERTE",O21="FUERTE (SIEMPRE SE EJECUTA)"),"FUERTE",IF(OR(N24="DÉBIL",O21="DÉBIL (NO SE EJECUTA)"),"DÉBIL",IF(OR(N24="MODERADO",O21="MODERADO (ALGUNAS VECES)"),"MODERADO")))</f>
        <v>FUERTE</v>
      </c>
      <c r="Q24" s="81" t="e">
        <f>IF(AND(#REF!="FUERTE",#REF!="DIRECTAMENTE"),2,IF(AND(#REF!="FUERTE",#REF!="DIRECTAMENTE"),2,IF(AND(#REF!="FUERTE",#REF!="DIRECTAMENTE"),2,IF(AND(#REF!="FUERTE",#REF!="NO DISMINUYE"),0,IF(AND(#REF!="MODERADO",#REF!="DIRECTAMENTE"),1,IF(AND(#REF!="MODERADO",#REF!="DIRECTAMENTE"),1,IF(AND(#REF!="MODERADO",#REF!="DIRECTAMENTE"),1,IF(AND(#REF!="MODERADO",#REF!="NO DISMINUYE"),0,"N/A"))))))))</f>
        <v>#REF!</v>
      </c>
      <c r="R24" s="59"/>
      <c r="S24" s="59"/>
      <c r="T24" s="59"/>
      <c r="U24" s="92" t="s">
        <v>72</v>
      </c>
      <c r="V24" s="49"/>
      <c r="W24" s="59"/>
      <c r="X24" s="59"/>
      <c r="Y24" s="59"/>
      <c r="Z24" s="72"/>
      <c r="AA24" s="10"/>
      <c r="AB24" s="59"/>
      <c r="AC24" s="7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57" customHeight="1" x14ac:dyDescent="0.3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3" t="s">
        <v>73</v>
      </c>
      <c r="L25" s="54" t="s">
        <v>74</v>
      </c>
      <c r="M25" s="55">
        <f>IF(L25="CONFIABLE",15,IF(L25="NO CONFIABLE",0,""))</f>
        <v>15</v>
      </c>
      <c r="N25" s="59"/>
      <c r="O25" s="59"/>
      <c r="P25" s="59"/>
      <c r="Q25" s="59"/>
      <c r="R25" s="59"/>
      <c r="S25" s="59"/>
      <c r="T25" s="59"/>
      <c r="U25" s="60"/>
      <c r="V25" s="49"/>
      <c r="W25" s="59"/>
      <c r="X25" s="59"/>
      <c r="Y25" s="59"/>
      <c r="Z25" s="72"/>
      <c r="AA25" s="10"/>
      <c r="AB25" s="59"/>
      <c r="AC25" s="7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96.75" customHeight="1" x14ac:dyDescent="0.3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3" t="s">
        <v>75</v>
      </c>
      <c r="L26" s="54" t="s">
        <v>76</v>
      </c>
      <c r="M26" s="55">
        <f>IF(L26="SE INVESTIGAN Y RESUELVEN OPORTUNAMENTE",15,IF(L26="NO SE INVESTIGAN,  NI  RESUELVEN OPORTUNAMENTE",0,""))</f>
        <v>15</v>
      </c>
      <c r="N26" s="59"/>
      <c r="O26" s="59"/>
      <c r="P26" s="59"/>
      <c r="Q26" s="59"/>
      <c r="R26" s="59"/>
      <c r="S26" s="59"/>
      <c r="T26" s="59"/>
      <c r="U26" s="93" t="s">
        <v>77</v>
      </c>
      <c r="V26" s="43"/>
      <c r="W26" s="59"/>
      <c r="X26" s="59"/>
      <c r="Y26" s="59"/>
      <c r="Z26" s="72"/>
      <c r="AA26" s="10"/>
      <c r="AB26" s="59"/>
      <c r="AC26" s="7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79.5" customHeight="1" x14ac:dyDescent="0.3">
      <c r="A27" s="60"/>
      <c r="B27" s="60"/>
      <c r="C27" s="60"/>
      <c r="D27" s="60"/>
      <c r="E27" s="60"/>
      <c r="F27" s="60"/>
      <c r="G27" s="60"/>
      <c r="H27" s="60"/>
      <c r="I27" s="79"/>
      <c r="J27" s="60"/>
      <c r="K27" s="53" t="s">
        <v>78</v>
      </c>
      <c r="L27" s="54" t="s">
        <v>79</v>
      </c>
      <c r="M27" s="55">
        <f>IF(L27="COMPLETA",10,IF(L27="INCOMPLETA",5,IF(L27="NO EXISTE",0,"")))</f>
        <v>10</v>
      </c>
      <c r="N27" s="60"/>
      <c r="O27" s="60"/>
      <c r="P27" s="60"/>
      <c r="Q27" s="60"/>
      <c r="R27" s="60"/>
      <c r="S27" s="60"/>
      <c r="T27" s="60"/>
      <c r="U27" s="60"/>
      <c r="V27" s="43"/>
      <c r="W27" s="79"/>
      <c r="X27" s="79"/>
      <c r="Y27" s="79"/>
      <c r="Z27" s="86"/>
      <c r="AA27" s="10"/>
      <c r="AB27" s="79"/>
      <c r="AC27" s="8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72" customHeight="1" x14ac:dyDescent="0.3">
      <c r="A28" s="4"/>
      <c r="B28" s="3"/>
      <c r="C28" s="3"/>
      <c r="D28" s="5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4.25" customHeight="1" x14ac:dyDescent="0.3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13.5" customHeight="1" x14ac:dyDescent="0.3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4.25" customHeight="1" x14ac:dyDescent="0.3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4.25" customHeight="1" x14ac:dyDescent="0.3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14.25" customHeight="1" x14ac:dyDescent="0.3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</row>
    <row r="177" spans="1:49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</row>
    <row r="184" spans="1:49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</row>
    <row r="189" spans="1:49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</row>
    <row r="192" spans="1:49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</row>
    <row r="194" spans="1:49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</row>
    <row r="195" spans="1:49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</row>
    <row r="337" spans="1:49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</sheetData>
  <mergeCells count="91">
    <mergeCell ref="Y14:Y20"/>
    <mergeCell ref="Z14:Z20"/>
    <mergeCell ref="AB14:AB20"/>
    <mergeCell ref="AC14:AC20"/>
    <mergeCell ref="A11:A13"/>
    <mergeCell ref="A14:A20"/>
    <mergeCell ref="B14:B20"/>
    <mergeCell ref="C14:C20"/>
    <mergeCell ref="D14:D20"/>
    <mergeCell ref="E14:E20"/>
    <mergeCell ref="F14:F20"/>
    <mergeCell ref="G14:G20"/>
    <mergeCell ref="H14:H20"/>
    <mergeCell ref="I14:I20"/>
    <mergeCell ref="J14:J20"/>
    <mergeCell ref="X14:X20"/>
    <mergeCell ref="A1:A3"/>
    <mergeCell ref="A8:A9"/>
    <mergeCell ref="A10:E10"/>
    <mergeCell ref="B11:B13"/>
    <mergeCell ref="C11:C13"/>
    <mergeCell ref="D11:D13"/>
    <mergeCell ref="E11:E13"/>
    <mergeCell ref="F10:U10"/>
    <mergeCell ref="W10:Z12"/>
    <mergeCell ref="AB10:AC12"/>
    <mergeCell ref="F11:I11"/>
    <mergeCell ref="J11:R11"/>
    <mergeCell ref="T11:U11"/>
    <mergeCell ref="F12:I12"/>
    <mergeCell ref="Q12:Q13"/>
    <mergeCell ref="R12:R13"/>
    <mergeCell ref="T12:T13"/>
    <mergeCell ref="U12:U13"/>
    <mergeCell ref="B1:AA3"/>
    <mergeCell ref="B4:I4"/>
    <mergeCell ref="J4:K7"/>
    <mergeCell ref="L4:O5"/>
    <mergeCell ref="P4:AC7"/>
    <mergeCell ref="B6:I6"/>
    <mergeCell ref="B7:I7"/>
    <mergeCell ref="N24:N27"/>
    <mergeCell ref="Q24:Q27"/>
    <mergeCell ref="U24:U25"/>
    <mergeCell ref="U26:U27"/>
    <mergeCell ref="R21:R27"/>
    <mergeCell ref="S21:S27"/>
    <mergeCell ref="T21:T27"/>
    <mergeCell ref="U21:U23"/>
    <mergeCell ref="Z21:Z27"/>
    <mergeCell ref="AB21:AB27"/>
    <mergeCell ref="AC21:AC27"/>
    <mergeCell ref="P21:P23"/>
    <mergeCell ref="P24:P27"/>
    <mergeCell ref="Q21:Q22"/>
    <mergeCell ref="W21:W27"/>
    <mergeCell ref="X21:X27"/>
    <mergeCell ref="Y21:Y27"/>
    <mergeCell ref="W14:W20"/>
    <mergeCell ref="N17:N20"/>
    <mergeCell ref="Q17:Q20"/>
    <mergeCell ref="U19:U20"/>
    <mergeCell ref="A21:A27"/>
    <mergeCell ref="B21:B27"/>
    <mergeCell ref="C21:C27"/>
    <mergeCell ref="D21:D27"/>
    <mergeCell ref="E21:E27"/>
    <mergeCell ref="F21:F27"/>
    <mergeCell ref="G21:G27"/>
    <mergeCell ref="H21:H27"/>
    <mergeCell ref="I21:I27"/>
    <mergeCell ref="J21:J27"/>
    <mergeCell ref="N21:N23"/>
    <mergeCell ref="O21:O27"/>
    <mergeCell ref="U14:U16"/>
    <mergeCell ref="U17:U18"/>
    <mergeCell ref="O12:O13"/>
    <mergeCell ref="R14:R20"/>
    <mergeCell ref="S14:S20"/>
    <mergeCell ref="T14:T20"/>
    <mergeCell ref="P14:P16"/>
    <mergeCell ref="Q14:Q15"/>
    <mergeCell ref="J12:J13"/>
    <mergeCell ref="K12:K13"/>
    <mergeCell ref="L12:L13"/>
    <mergeCell ref="M12:M13"/>
    <mergeCell ref="N12:N13"/>
    <mergeCell ref="P12:P13"/>
    <mergeCell ref="N14:N16"/>
    <mergeCell ref="O14:O20"/>
    <mergeCell ref="P17:P20"/>
  </mergeCells>
  <conditionalFormatting sqref="I14:I27">
    <cfRule type="cellIs" dxfId="8" priority="1" operator="between">
      <formula>"BAJO"</formula>
      <formula>"BAJO"</formula>
    </cfRule>
    <cfRule type="cellIs" dxfId="7" priority="2" operator="between">
      <formula>"BAJO"</formula>
      <formula>"BAJO"</formula>
    </cfRule>
    <cfRule type="cellIs" dxfId="6" priority="3" operator="between">
      <formula>"LEVE"</formula>
      <formula>"MENOR"</formula>
    </cfRule>
    <cfRule type="containsText" dxfId="5" priority="4" operator="containsText" text="EXTREMO">
      <formula>NOT(ISERROR(SEARCH(("EXTREMO"),(I14))))</formula>
    </cfRule>
    <cfRule type="containsText" dxfId="4" priority="5" operator="containsText" text="ALTO">
      <formula>NOT(ISERROR(SEARCH(("ALTO"),(I14))))</formula>
    </cfRule>
    <cfRule type="containsText" dxfId="3" priority="6" operator="containsText" text="MODERADO">
      <formula>NOT(ISERROR(SEARCH(("MODERADO"),(I14))))</formula>
    </cfRule>
  </conditionalFormatting>
  <conditionalFormatting sqref="T14:T27">
    <cfRule type="containsText" dxfId="2" priority="7" operator="containsText" text="EXTREMO">
      <formula>NOT(ISERROR(SEARCH(("EXTREMO"),(T14))))</formula>
    </cfRule>
    <cfRule type="containsText" dxfId="1" priority="8" operator="containsText" text="ALTO">
      <formula>NOT(ISERROR(SEARCH(("ALTO"),(T14))))</formula>
    </cfRule>
    <cfRule type="containsText" dxfId="0" priority="9" operator="containsText" text="MODERADO">
      <formula>NOT(ISERROR(SEARCH(("MODERADO"),(T14))))</formula>
    </cfRule>
  </conditionalFormatting>
  <dataValidations count="1">
    <dataValidation type="list" allowBlank="1" showErrorMessage="1" sqref="Q14 Q21" xr:uid="{00000000-0002-0000-0000-000000000000}">
      <formula1>#REF!</formula1>
    </dataValidation>
  </dataValidations>
  <pageMargins left="0.70866141732283472" right="0.70866141732283472" top="0.74803149606299213" bottom="0.74803149606299213" header="0" footer="0"/>
  <pageSetup scale="1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PM02. Alt Comer_Emprendimiento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IPES- Paola Ortega</dc:creator>
  <cp:lastModifiedBy>Cuenta Microsoft</cp:lastModifiedBy>
  <dcterms:created xsi:type="dcterms:W3CDTF">2025-02-27T20:46:40Z</dcterms:created>
  <dcterms:modified xsi:type="dcterms:W3CDTF">2026-05-20T20:36:06Z</dcterms:modified>
</cp:coreProperties>
</file>