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E23F8B98-091F-43B9-B5BA-ECB88BA40FFA}" xr6:coauthVersionLast="47" xr6:coauthVersionMax="47" xr10:uidLastSave="{00000000-0000-0000-0000-000000000000}"/>
  <bookViews>
    <workbookView xWindow="-108" yWindow="-108" windowWidth="23256" windowHeight="12576" xr2:uid="{00000000-000D-0000-FFFF-FFFF00000000}"/>
  </bookViews>
  <sheets>
    <sheet name="PM03.Administrar el Sistema PDM" sheetId="1" r:id="rId1"/>
  </sheets>
  <externalReferences>
    <externalReference r:id="rId2"/>
    <externalReference r:id="rId3"/>
  </externalReferences>
  <definedNames>
    <definedName name="ACEPTABLE">#REF!</definedName>
    <definedName name="AGENTE">#REF!</definedName>
    <definedName name="Asumir_Riesgo">#REF!</definedName>
    <definedName name="CLASES">#REF!</definedName>
    <definedName name="CONTROL">#REF!</definedName>
    <definedName name="DIRECCIONES1">#REF!</definedName>
    <definedName name="direcciones2">#REF!</definedName>
    <definedName name="Evaluación_Integral">'[1]RIESGOS DE CORRUPCIÓN'!#REF!</definedName>
    <definedName name="FACTOR">#REF!</definedName>
    <definedName name="FUENTE">#REF!</definedName>
    <definedName name="GERENCIA">#REF!</definedName>
    <definedName name="GERENCIA1">#REF!</definedName>
    <definedName name="GERENCIAS">#REF!</definedName>
    <definedName name="NCONTROL">#REF!</definedName>
    <definedName name="NIVEL0">#REF!</definedName>
    <definedName name="Nivel1">#REF!</definedName>
    <definedName name="nivel2">#REF!</definedName>
    <definedName name="Nivel3">#REF!</definedName>
    <definedName name="Nivel4">#REF!</definedName>
    <definedName name="nIVEL5">#REF!</definedName>
    <definedName name="Nivel6">#REF!</definedName>
    <definedName name="NOMBRE">#REF!</definedName>
    <definedName name="NUMERO">#REF!</definedName>
    <definedName name="PESO">#REF!</definedName>
    <definedName name="Peso2">#REF!</definedName>
    <definedName name="PESOS">#REF!</definedName>
    <definedName name="PROCESO">#REF!</definedName>
    <definedName name="rS">#REF!</definedName>
    <definedName name="tratamiento">#REF!</definedName>
    <definedName name="Valor1">#REF!</definedName>
    <definedName name="valo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0VGM5SQbMH7oNv6GVPE5sIJbzhU6D7r5Uh9n8dOKIQU="/>
    </ext>
  </extLst>
</workbook>
</file>

<file path=xl/calcChain.xml><?xml version="1.0" encoding="utf-8"?>
<calcChain xmlns="http://schemas.openxmlformats.org/spreadsheetml/2006/main">
  <c r="M27" i="1" l="1"/>
  <c r="M26" i="1"/>
  <c r="M25" i="1"/>
  <c r="M24" i="1"/>
  <c r="M23" i="1"/>
  <c r="M22" i="1"/>
  <c r="M21" i="1"/>
  <c r="N21" i="1" s="1"/>
  <c r="N24" i="1" s="1"/>
  <c r="P24" i="1" s="1"/>
  <c r="P21" i="1" s="1"/>
  <c r="H21" i="1"/>
  <c r="I21" i="1" s="1"/>
  <c r="M20" i="1"/>
  <c r="M19" i="1"/>
  <c r="M18" i="1"/>
  <c r="M17" i="1"/>
  <c r="M16" i="1"/>
  <c r="M15" i="1"/>
  <c r="M14" i="1"/>
  <c r="N14" i="1" s="1"/>
  <c r="N17" i="1" s="1"/>
  <c r="P17" i="1" s="1"/>
  <c r="H14" i="1"/>
  <c r="I14" i="1" s="1"/>
  <c r="Q24" i="1" l="1"/>
  <c r="R21" i="1" s="1"/>
  <c r="S21" i="1" s="1"/>
  <c r="T21" i="1" s="1"/>
  <c r="Q17" i="1"/>
  <c r="R14" i="1" s="1"/>
  <c r="S14" i="1" s="1"/>
  <c r="T14" i="1" s="1"/>
  <c r="P14" i="1"/>
</calcChain>
</file>

<file path=xl/sharedStrings.xml><?xml version="1.0" encoding="utf-8"?>
<sst xmlns="http://schemas.openxmlformats.org/spreadsheetml/2006/main" count="110" uniqueCount="86">
  <si>
    <t>MAPA DE RIESGOS</t>
  </si>
  <si>
    <t xml:space="preserve">Código: </t>
  </si>
  <si>
    <t>PE01-FO-002</t>
  </si>
  <si>
    <t>Versión:</t>
  </si>
  <si>
    <t>Fecha:</t>
  </si>
  <si>
    <t>PROCESO</t>
  </si>
  <si>
    <t>ADMINISTRAR EL SISTEMA DE PLAZAS DE MERCADO DE BOGOTA</t>
  </si>
  <si>
    <t>OBJETIVO DEL PROCESO</t>
  </si>
  <si>
    <t>Administras las Plazas de mercado de acuerdo con la política de abastecimiento de Alimentos en aquellas reconocidas como atractivo turístico de la ciudad, deberá coordinar con el IDT para su aprovechamiento turístico Art 125 del acuerdo 761 de 2020.
Incrementar la participación de las Plazas Distritales de Mercado en el abastecimiento de alimentos y en la oferta turística de Bogotá Región.
Este proceso se articula estratégicamente dentro del Sistema de Gestión de la Entidad, para aportar al logro de la misión de la Entidad.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</si>
  <si>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</si>
  <si>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</si>
  <si>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</si>
  <si>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</si>
  <si>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</si>
  <si>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 partes interesadas, en especial los consumidores, y termina con la percepción de satisfacción de las necesidades de esos mismos consumidores en el servicio del abastecimiento alimentario y el turismo </t>
  </si>
  <si>
    <t>X</t>
  </si>
  <si>
    <t>INICIO</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</si>
  <si>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</si>
  <si>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</si>
  <si>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</si>
  <si>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</si>
  <si>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</si>
  <si>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</si>
  <si>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</si>
  <si>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</si>
  <si>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</si>
  <si>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</si>
  <si>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</si>
  <si>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</si>
  <si>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</si>
  <si>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</si>
  <si>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</si>
  <si>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</si>
  <si>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</si>
  <si>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</si>
  <si>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</si>
  <si>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</si>
  <si>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</si>
  <si>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</si>
  <si>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</si>
  <si>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</si>
  <si>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</si>
  <si>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</si>
  <si>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</si>
  <si>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</si>
  <si>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</si>
  <si>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</si>
  <si>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</si>
  <si>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</si>
  <si>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</si>
  <si>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Falta de mecanismos de control y transparencia en el proceso de asignación de los espacios en las plazas de mercado.</t>
  </si>
  <si>
    <t>Debilidad en los procedimientos administrativos, la falta de seguimiento y verificación en el proceso de asignación.</t>
  </si>
  <si>
    <t>Posibilidad de afectación económica recibir dádivas económicas para la autorización del aprovechamiento económico de puestos, locales, bodegas, parqueaderos o baños en las Plazas Distritales de Mercado.</t>
  </si>
  <si>
    <t xml:space="preserve">1. Investigaciones y sanciones por parte de los entes de control.
2. Pérdida de credibilidad y afectación de la imagen institucional.
3. Incumplimiento efectivo de las metas del proceso. </t>
  </si>
  <si>
    <t>MEDIA</t>
  </si>
  <si>
    <t>MAYOR</t>
  </si>
  <si>
    <t xml:space="preserve">Autorizar el aprovechamiento económico en el espacio público, para plazas distritales de mercado, de acuerdo a lo establecido en el documento PM03-PT-001 protocolo de aprovechamiento económico en el espacio público.
Responsable: Subdirector/a de SESEC
Periodicidad: Cuatrimestral
Propósito: Dar cumplimiento al decreto 315 del 2024, y al protocolo PM03-PT-001.
Evidencias: Actos administrativos de autorización del aprovechamiento económico en plazas distritales de mercado.
Observaciones o desviaciones: Reuniones trimestrales de seguimiento a la asignación de los espacios.  
</t>
  </si>
  <si>
    <t>¿Existe un responsable asignado a la ejecución del control?</t>
  </si>
  <si>
    <t>ASIGNADO</t>
  </si>
  <si>
    <t>FUERTE (Siempre se Ejecuta)</t>
  </si>
  <si>
    <t>DIRECTAMENTE</t>
  </si>
  <si>
    <t xml:space="preserve">Reportar mediante correo electrónico al subdirector/a de la situación presentada, para el debido proceso. </t>
  </si>
  <si>
    <t>Durante el primer cuatrimestre se realizó la expedición de los actos administrativos de autorización de uso y aprovechamiento económico, de acuerdo a lo establecido en el documento PM03-PT-001 protocolo de aprovechamiento económico en el espacio público.</t>
  </si>
  <si>
    <t>A la fecha no se ha materializado el riesgo.</t>
  </si>
  <si>
    <t xml:space="preserve">Se evidencian los soportes de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</si>
  <si>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</si>
  <si>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</si>
  <si>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</si>
  <si>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</si>
  <si>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</si>
  <si>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</si>
  <si>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</si>
  <si>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</si>
  <si>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</si>
  <si>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</si>
  <si>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</si>
  <si>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</si>
  <si>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</si>
  <si>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</si>
  <si>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</si>
  <si>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Deficiencia en la gestión administrativa: No se realiza el seguimiento oportuno y adecuado de las contraprestaciones</t>
  </si>
  <si>
    <t xml:space="preserve">
Falta de lineamientos claros o procedimientos establecidos: La ausencia de un marco normativo o de procedimientos internos específicos para la legalización de las contraprestaciones </t>
  </si>
  <si>
    <t>Posibilidad de afectación económica por la No legalización del ingreso de las contraprestaciones  por el uso y aprovechamiento para filmaciones audiovisuales, eventos comerciales o particulares, en las PDM.</t>
  </si>
  <si>
    <t xml:space="preserve">1. Investigaciones y sanciones por parte de los entes de control
2. Pérdida de credibilidad y afectación de la imagen institucional
3. Incumplimiento efectivo de las metas del proceso </t>
  </si>
  <si>
    <r>
      <rPr>
        <sz val="16"/>
        <color theme="1"/>
        <rFont val="Arial"/>
      </rPr>
      <t xml:space="preserve">
</t>
    </r>
    <r>
      <rPr>
        <b/>
        <sz val="16"/>
        <color theme="1"/>
        <rFont val="Arial"/>
      </rPr>
      <t xml:space="preserve">
</t>
    </r>
    <r>
      <rPr>
        <sz val="16"/>
        <color theme="1"/>
        <rFont val="Arial"/>
      </rPr>
      <t xml:space="preserve">
Realizar un protocolo que especifique el procedimiento de legalización del ingreso de las contraprestaciones por el uso y aprrovechamiento para filmaciones audiovisuales, eventos comerciales o particulares, en las PDM.
Realizar seguimiento a las solicitudes de aprovechamiento económico por retribución de las Plazas Distritales de Mercado.
</t>
    </r>
    <r>
      <rPr>
        <b/>
        <sz val="16"/>
        <color theme="1"/>
        <rFont val="Arial"/>
      </rPr>
      <t xml:space="preserve">
Responsable: </t>
    </r>
    <r>
      <rPr>
        <sz val="16"/>
        <color theme="1"/>
        <rFont val="Arial"/>
      </rPr>
      <t>Subdirector/a de SESEC</t>
    </r>
    <r>
      <rPr>
        <b/>
        <sz val="16"/>
        <color theme="1"/>
        <rFont val="Arial"/>
      </rPr>
      <t xml:space="preserve">
Periodicidad:  </t>
    </r>
    <r>
      <rPr>
        <sz val="16"/>
        <color theme="1"/>
        <rFont val="Arial"/>
      </rPr>
      <t>Cuatrimestral</t>
    </r>
    <r>
      <rPr>
        <b/>
        <sz val="16"/>
        <color theme="1"/>
        <rFont val="Arial"/>
      </rPr>
      <t xml:space="preserve">
Propósito: 
Evidencias: </t>
    </r>
    <r>
      <rPr>
        <sz val="16"/>
        <color theme="1"/>
        <rFont val="Arial"/>
      </rPr>
      <t>Solicitudes de aprovechamiento económico.</t>
    </r>
    <r>
      <rPr>
        <b/>
        <sz val="16"/>
        <color theme="1"/>
        <rFont val="Arial"/>
      </rPr>
      <t xml:space="preserve">
Observaciones o desviaciones: </t>
    </r>
    <r>
      <rPr>
        <sz val="16"/>
        <color theme="1"/>
        <rFont val="Arial"/>
      </rPr>
      <t xml:space="preserve">Reuniones trimestrales de seguimiento de las autorizaciones de aprovechamiento económico por retribución.
</t>
    </r>
  </si>
  <si>
    <t xml:space="preserve">A través del correo institucional gestiondocumental@ipes.gov.co se reciben los siguientes tipos de solicitudes:
-Préstamos de auditorio de plaza de la concordia.
-Activaciones comerciales en plazas de mercado.
-Préstamos de locación para grabaciones audiovisuales.
A los cuales se les asigna un radicado con el que se formaliza cada solicitud. En los radicados de respuesta que se atienden como un derecho de petición en el que se le informa al solicitante el tramite y valor de la contraprestación en especie (Bienes y/o servicios que requieran las plazas de mercado para mantener su operación).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</si>
</sst>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b/>
      <sz val="14"/>
      <color theme="1"/>
      <name val="Arial"/>
    </font>
    <font>
      <sz val="10"/>
      <color theme="1"/>
      <name val="Times New Roman"/>
    </font>
    <font>
      <sz val="10"/>
      <color theme="1"/>
      <name val="Arial"/>
    </font>
    <font>
      <b/>
      <sz val="20"/>
      <color theme="1"/>
      <name val="Arial"/>
    </font>
    <font>
      <b/>
      <u/>
      <sz val="11"/>
      <color theme="1"/>
      <name val="Calibri"/>
    </font>
    <font>
      <b/>
      <sz val="10"/>
      <color theme="1"/>
      <name val="Times New Roman"/>
    </font>
    <font>
      <sz val="16"/>
      <color theme="1"/>
      <name val="Arial"/>
    </font>
    <font>
      <b/>
      <sz val="11"/>
      <color theme="1"/>
      <name val="Arial"/>
    </font>
    <font>
      <sz val="14"/>
      <color theme="1"/>
      <name val="Arial"/>
    </font>
    <font>
      <sz val="13"/>
      <color theme="1"/>
      <name val="Arial"/>
    </font>
    <font>
      <sz val="13"/>
      <color rgb="FF000000"/>
      <name val="Arial"/>
    </font>
    <font>
      <sz val="16"/>
      <color rgb="FF000000"/>
      <name val="Times New Roman"/>
    </font>
    <font>
      <sz val="18"/>
      <color theme="1"/>
      <name val="Arial"/>
    </font>
    <font>
      <b/>
      <vertAlign val="superscript"/>
      <sz val="10"/>
      <color theme="1"/>
      <name val="Arial"/>
    </font>
  </fonts>
  <fills count="1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bgColor theme="4"/>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bottom style="thin">
        <color rgb="FF000000"/>
      </bottom>
      <diagonal/>
    </border>
  </borders>
  <cellStyleXfs count="1">
    <xf numFmtId="0" fontId="0" fillId="0" borderId="0"/>
  </cellStyleXfs>
  <cellXfs count="142">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30" xfId="0" applyFont="1" applyFill="1" applyBorder="1" applyAlignment="1">
      <alignment horizontal="center" vertical="center"/>
    </xf>
    <xf numFmtId="0" fontId="13" fillId="2" borderId="30" xfId="0" applyFont="1" applyFill="1" applyBorder="1" applyAlignment="1">
      <alignment horizontal="center" vertical="center"/>
    </xf>
    <xf numFmtId="164" fontId="13" fillId="2" borderId="30" xfId="0" applyNumberFormat="1" applyFont="1" applyFill="1" applyBorder="1" applyAlignment="1">
      <alignment horizontal="center" vertical="center"/>
    </xf>
    <xf numFmtId="0" fontId="13" fillId="2" borderId="32" xfId="0" applyFont="1" applyFill="1" applyBorder="1" applyAlignment="1">
      <alignment horizontal="center" vertical="center"/>
    </xf>
    <xf numFmtId="164" fontId="13" fillId="2" borderId="32" xfId="0" applyNumberFormat="1" applyFont="1" applyFill="1" applyBorder="1" applyAlignment="1">
      <alignment horizontal="center" vertical="center"/>
    </xf>
    <xf numFmtId="0" fontId="13" fillId="2" borderId="33" xfId="0" applyFont="1" applyFill="1" applyBorder="1" applyAlignment="1">
      <alignment horizontal="center" vertical="center"/>
    </xf>
    <xf numFmtId="0" fontId="13" fillId="0" borderId="0" xfId="0" applyFont="1" applyAlignment="1">
      <alignment horizontal="center"/>
    </xf>
    <xf numFmtId="0" fontId="7" fillId="0" borderId="41" xfId="0" applyFont="1" applyBorder="1" applyAlignment="1">
      <alignment horizontal="center"/>
    </xf>
    <xf numFmtId="0" fontId="13" fillId="0" borderId="0" xfId="0" applyFont="1"/>
    <xf numFmtId="0" fontId="7" fillId="3" borderId="47" xfId="0" applyFont="1" applyFill="1" applyBorder="1" applyAlignment="1">
      <alignment horizontal="center" vertical="center" wrapText="1"/>
    </xf>
    <xf numFmtId="0" fontId="13" fillId="0" borderId="0" xfId="0" applyFont="1" applyAlignment="1">
      <alignment horizontal="center" vertical="center" wrapText="1"/>
    </xf>
    <xf numFmtId="0" fontId="7" fillId="3" borderId="50" xfId="0" applyFont="1" applyFill="1" applyBorder="1" applyAlignment="1">
      <alignment horizontal="center" vertical="center" wrapText="1"/>
    </xf>
    <xf numFmtId="0" fontId="7" fillId="3" borderId="50" xfId="0" applyFont="1" applyFill="1" applyBorder="1" applyAlignment="1">
      <alignment horizontal="center" vertical="center"/>
    </xf>
    <xf numFmtId="0" fontId="4" fillId="3" borderId="5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13" fillId="5" borderId="55" xfId="0" applyFont="1" applyFill="1" applyBorder="1" applyAlignment="1">
      <alignment horizontal="center" vertical="center" wrapText="1"/>
    </xf>
    <xf numFmtId="0" fontId="13" fillId="5" borderId="54"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6" fillId="0" borderId="60" xfId="0" applyFont="1" applyBorder="1" applyAlignment="1">
      <alignment horizontal="left" vertical="top" wrapText="1"/>
    </xf>
    <xf numFmtId="0" fontId="7" fillId="0" borderId="61" xfId="0" applyFont="1" applyBorder="1" applyAlignment="1">
      <alignment horizontal="center" vertical="center" wrapText="1"/>
    </xf>
    <xf numFmtId="1" fontId="6" fillId="0" borderId="61" xfId="0" applyNumberFormat="1" applyFont="1" applyBorder="1" applyAlignment="1">
      <alignment horizontal="center" vertical="center"/>
    </xf>
    <xf numFmtId="0" fontId="9" fillId="0" borderId="0" xfId="0" applyFont="1" applyAlignment="1">
      <alignment horizontal="center"/>
    </xf>
    <xf numFmtId="0" fontId="6" fillId="0" borderId="64" xfId="0" applyFont="1" applyBorder="1" applyAlignment="1">
      <alignment horizontal="left" vertical="top" wrapText="1"/>
    </xf>
    <xf numFmtId="0" fontId="7" fillId="0" borderId="65" xfId="0" applyFont="1" applyBorder="1" applyAlignment="1">
      <alignment horizontal="center" vertical="center" wrapText="1"/>
    </xf>
    <xf numFmtId="1" fontId="6" fillId="0" borderId="65" xfId="0" applyNumberFormat="1" applyFont="1" applyBorder="1" applyAlignment="1">
      <alignment horizontal="center" vertical="center"/>
    </xf>
    <xf numFmtId="0" fontId="6" fillId="0" borderId="0" xfId="0" applyFont="1" applyAlignment="1">
      <alignment vertical="top" wrapText="1"/>
    </xf>
    <xf numFmtId="0" fontId="6" fillId="8" borderId="25" xfId="0" applyFont="1" applyFill="1" applyBorder="1" applyAlignment="1">
      <alignment horizontal="center" vertical="center" wrapText="1"/>
    </xf>
    <xf numFmtId="0" fontId="13" fillId="0" borderId="0" xfId="0" applyFont="1" applyAlignment="1">
      <alignment horizontal="left" vertical="center" wrapText="1"/>
    </xf>
    <xf numFmtId="0" fontId="6" fillId="0" borderId="71" xfId="0" applyFont="1" applyBorder="1" applyAlignment="1">
      <alignment horizontal="left" vertical="top" wrapText="1"/>
    </xf>
    <xf numFmtId="0" fontId="7" fillId="0" borderId="72" xfId="0" applyFont="1" applyBorder="1" applyAlignment="1">
      <alignment horizontal="center" vertical="center" wrapText="1"/>
    </xf>
    <xf numFmtId="1" fontId="6" fillId="0" borderId="72" xfId="0" applyNumberFormat="1" applyFont="1" applyBorder="1" applyAlignment="1">
      <alignment horizontal="center" vertical="center"/>
    </xf>
    <xf numFmtId="0" fontId="6" fillId="0" borderId="75" xfId="0" applyFont="1" applyBorder="1" applyAlignment="1">
      <alignment horizontal="left" vertical="top" wrapText="1"/>
    </xf>
    <xf numFmtId="0" fontId="7" fillId="0" borderId="76" xfId="0" applyFont="1" applyBorder="1" applyAlignment="1">
      <alignment horizontal="center" vertical="center" wrapText="1"/>
    </xf>
    <xf numFmtId="1" fontId="6" fillId="0" borderId="76" xfId="0" applyNumberFormat="1" applyFont="1" applyBorder="1" applyAlignment="1">
      <alignment horizontal="center" vertical="center"/>
    </xf>
    <xf numFmtId="0" fontId="6" fillId="0" borderId="80" xfId="0" applyFont="1" applyBorder="1" applyAlignment="1">
      <alignment horizontal="left" vertical="top" wrapText="1"/>
    </xf>
    <xf numFmtId="0" fontId="7" fillId="0" borderId="81" xfId="0" applyFont="1" applyBorder="1" applyAlignment="1">
      <alignment horizontal="center" vertical="center" wrapText="1"/>
    </xf>
    <xf numFmtId="1" fontId="6" fillId="0" borderId="81" xfId="0" applyNumberFormat="1" applyFont="1" applyBorder="1" applyAlignment="1">
      <alignment horizontal="center" vertical="center"/>
    </xf>
    <xf numFmtId="0" fontId="2" fillId="7" borderId="45" xfId="0" applyFont="1" applyFill="1" applyBorder="1" applyAlignment="1">
      <alignment horizontal="center" vertical="center"/>
    </xf>
    <xf numFmtId="0" fontId="3" fillId="0" borderId="59" xfId="0" applyFont="1" applyBorder="1"/>
    <xf numFmtId="0" fontId="3" fillId="0" borderId="53" xfId="0" applyFont="1" applyBorder="1"/>
    <xf numFmtId="0" fontId="15" fillId="0" borderId="45" xfId="0" applyFont="1" applyBorder="1" applyAlignment="1">
      <alignment horizontal="center" vertical="center" wrapText="1"/>
    </xf>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xf>
    <xf numFmtId="0" fontId="7" fillId="3" borderId="45" xfId="0" applyFont="1" applyFill="1" applyBorder="1" applyAlignment="1">
      <alignment horizontal="center" vertical="center" wrapText="1"/>
    </xf>
    <xf numFmtId="1" fontId="2" fillId="0" borderId="62" xfId="0" applyNumberFormat="1" applyFont="1" applyBorder="1" applyAlignment="1">
      <alignment horizontal="center" vertical="center" wrapText="1"/>
    </xf>
    <xf numFmtId="0" fontId="3" fillId="0" borderId="66" xfId="0" applyFont="1" applyBorder="1"/>
    <xf numFmtId="0" fontId="4" fillId="0" borderId="45" xfId="0" applyFont="1" applyBorder="1" applyAlignment="1">
      <alignment horizontal="center" vertical="center" wrapText="1"/>
    </xf>
    <xf numFmtId="0" fontId="3" fillId="0" borderId="70" xfId="0" applyFont="1" applyBorder="1"/>
    <xf numFmtId="0" fontId="8" fillId="7" borderId="45" xfId="0" applyFont="1" applyFill="1" applyBorder="1" applyAlignment="1">
      <alignment horizontal="center" vertical="center" wrapText="1"/>
    </xf>
    <xf numFmtId="0" fontId="16" fillId="0" borderId="63" xfId="0" applyFont="1" applyBorder="1" applyAlignment="1">
      <alignment horizontal="left" vertical="center" wrapText="1"/>
    </xf>
    <xf numFmtId="0" fontId="3" fillId="0" borderId="67" xfId="0" applyFont="1" applyBorder="1"/>
    <xf numFmtId="0" fontId="7" fillId="9" borderId="63" xfId="0" applyFont="1" applyFill="1" applyBorder="1" applyAlignment="1">
      <alignment horizontal="left" vertical="center" wrapText="1"/>
    </xf>
    <xf numFmtId="0" fontId="3" fillId="0" borderId="69" xfId="0" applyFont="1" applyBorder="1"/>
    <xf numFmtId="0" fontId="7" fillId="3" borderId="46" xfId="0" applyFont="1" applyFill="1" applyBorder="1" applyAlignment="1">
      <alignment horizontal="center" vertical="center" wrapText="1"/>
    </xf>
    <xf numFmtId="0" fontId="7" fillId="0" borderId="45" xfId="0" applyFont="1" applyBorder="1" applyAlignment="1">
      <alignment horizontal="center" vertical="center" wrapText="1"/>
    </xf>
    <xf numFmtId="0" fontId="4" fillId="2" borderId="45" xfId="0" applyFont="1" applyFill="1" applyBorder="1" applyAlignment="1">
      <alignment horizontal="center" vertical="center"/>
    </xf>
    <xf numFmtId="164" fontId="17" fillId="0" borderId="45" xfId="0" applyNumberFormat="1" applyFont="1" applyBorder="1" applyAlignment="1">
      <alignment horizontal="center" vertical="center" wrapText="1"/>
    </xf>
    <xf numFmtId="0" fontId="8" fillId="0" borderId="68" xfId="0" applyFont="1" applyBorder="1" applyAlignment="1">
      <alignment horizontal="center" vertical="center" wrapText="1"/>
    </xf>
    <xf numFmtId="0" fontId="3" fillId="0" borderId="73" xfId="0" applyFont="1" applyBorder="1"/>
    <xf numFmtId="0" fontId="2" fillId="8" borderId="45" xfId="0" applyFont="1" applyFill="1" applyBorder="1" applyAlignment="1">
      <alignment horizontal="center" vertical="center" wrapText="1"/>
    </xf>
    <xf numFmtId="0" fontId="20" fillId="0" borderId="63" xfId="0" applyFont="1" applyBorder="1" applyAlignment="1">
      <alignment horizontal="center" vertical="center"/>
    </xf>
    <xf numFmtId="0" fontId="3" fillId="0" borderId="74" xfId="0" applyFont="1" applyBorder="1"/>
    <xf numFmtId="0" fontId="11" fillId="0" borderId="38" xfId="0" applyFont="1" applyBorder="1" applyAlignment="1">
      <alignment horizontal="center" vertical="center" wrapText="1"/>
    </xf>
    <xf numFmtId="0" fontId="3" fillId="0" borderId="42" xfId="0" applyFont="1" applyBorder="1"/>
    <xf numFmtId="0" fontId="3" fillId="0" borderId="79" xfId="0" applyFont="1" applyBorder="1"/>
    <xf numFmtId="0" fontId="14" fillId="0" borderId="58" xfId="0" applyFont="1" applyBorder="1" applyAlignment="1">
      <alignment horizontal="left" vertical="center" wrapText="1"/>
    </xf>
    <xf numFmtId="0" fontId="7" fillId="3" borderId="38"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9" fillId="0" borderId="63" xfId="0" applyFont="1" applyBorder="1" applyAlignment="1">
      <alignment horizontal="center" vertical="center" wrapText="1"/>
    </xf>
    <xf numFmtId="0" fontId="19" fillId="0" borderId="45" xfId="0" applyFont="1" applyBorder="1" applyAlignment="1">
      <alignment horizontal="center" vertical="center" wrapText="1"/>
    </xf>
    <xf numFmtId="0" fontId="2" fillId="7" borderId="58"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58" xfId="0" applyFont="1" applyFill="1" applyBorder="1" applyAlignment="1">
      <alignment horizontal="center" vertical="center"/>
    </xf>
    <xf numFmtId="1" fontId="2" fillId="0" borderId="77" xfId="0" applyNumberFormat="1" applyFont="1" applyBorder="1" applyAlignment="1">
      <alignment horizontal="center" vertical="center" wrapText="1"/>
    </xf>
    <xf numFmtId="0" fontId="4" fillId="0" borderId="58" xfId="0" applyFont="1" applyBorder="1" applyAlignment="1">
      <alignment horizontal="center" vertical="center" wrapText="1"/>
    </xf>
    <xf numFmtId="0" fontId="15" fillId="0" borderId="58" xfId="0" applyFont="1" applyBorder="1" applyAlignment="1">
      <alignment horizontal="center" vertical="center" wrapText="1"/>
    </xf>
    <xf numFmtId="0" fontId="3" fillId="0" borderId="82" xfId="0" applyFont="1" applyBorder="1"/>
    <xf numFmtId="0" fontId="16" fillId="0" borderId="78" xfId="0" applyFont="1" applyBorder="1" applyAlignment="1">
      <alignment horizontal="left" vertical="center" wrapText="1"/>
    </xf>
    <xf numFmtId="0" fontId="18" fillId="0" borderId="45"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8"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 fillId="0" borderId="22" xfId="0" applyFont="1" applyBorder="1" applyAlignment="1">
      <alignment horizontal="left" vertical="center" wrapText="1"/>
    </xf>
    <xf numFmtId="0" fontId="3" fillId="0" borderId="23" xfId="0" applyFont="1" applyBorder="1"/>
    <xf numFmtId="0" fontId="7"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7" fillId="0" borderId="40" xfId="0" applyFont="1" applyBorder="1" applyAlignment="1">
      <alignment horizontal="center"/>
    </xf>
    <xf numFmtId="0" fontId="3" fillId="0" borderId="41" xfId="0" applyFont="1" applyBorder="1"/>
    <xf numFmtId="0" fontId="3" fillId="0" borderId="27" xfId="0" applyFont="1" applyBorder="1"/>
    <xf numFmtId="0" fontId="7" fillId="0" borderId="28" xfId="0" applyFont="1" applyBorder="1" applyAlignment="1">
      <alignment horizontal="center"/>
    </xf>
    <xf numFmtId="0" fontId="7" fillId="3" borderId="22" xfId="0" applyFont="1" applyFill="1" applyBorder="1" applyAlignment="1">
      <alignment horizontal="center" vertical="center" wrapText="1"/>
    </xf>
    <xf numFmtId="0" fontId="3" fillId="0" borderId="34" xfId="0" applyFont="1" applyBorder="1"/>
    <xf numFmtId="0" fontId="1" fillId="0" borderId="1" xfId="0" applyFont="1" applyBorder="1" applyAlignment="1">
      <alignment horizontal="center" vertical="center"/>
    </xf>
    <xf numFmtId="0" fontId="12" fillId="4" borderId="29" xfId="0" applyFont="1" applyFill="1" applyBorder="1" applyAlignment="1">
      <alignment horizontal="center" vertical="center"/>
    </xf>
    <xf numFmtId="0" fontId="3" fillId="0" borderId="31" xfId="0" applyFont="1" applyBorder="1"/>
    <xf numFmtId="0" fontId="7" fillId="3" borderId="39" xfId="0" applyFont="1" applyFill="1" applyBorder="1" applyAlignment="1">
      <alignment horizontal="center" vertical="center" wrapText="1"/>
    </xf>
    <xf numFmtId="0" fontId="3" fillId="0" borderId="43" xfId="0" applyFont="1" applyBorder="1"/>
    <xf numFmtId="0" fontId="3" fillId="0" borderId="49" xfId="0" applyFont="1" applyBorder="1"/>
    <xf numFmtId="0" fontId="3" fillId="0" borderId="48" xfId="0" applyFont="1" applyBorder="1"/>
    <xf numFmtId="0" fontId="7" fillId="0" borderId="59" xfId="0" applyFont="1" applyBorder="1" applyAlignment="1">
      <alignment horizontal="center" vertical="center" wrapText="1"/>
    </xf>
    <xf numFmtId="0" fontId="4" fillId="2" borderId="46" xfId="0" applyFont="1" applyFill="1" applyBorder="1" applyAlignment="1">
      <alignment horizontal="center" vertical="center"/>
    </xf>
    <xf numFmtId="0" fontId="14" fillId="0" borderId="45" xfId="0" applyFont="1" applyBorder="1" applyAlignment="1">
      <alignment horizontal="left" vertical="center" wrapText="1"/>
    </xf>
    <xf numFmtId="0" fontId="11" fillId="0" borderId="57" xfId="0" applyFont="1" applyBorder="1" applyAlignment="1">
      <alignment horizontal="center" vertic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6eddabe866e4fb11/Documentos/Documentos%20Paola/IPES%202024/15.%20MATRIZ%20DE%20RIESGOS/Formulacion_Mapa-de-riesgos_corrupci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5/RIESGOS/formulaci&#243;n%202025/Matrices%20corrupci&#243;n%202025/versiones%20finales/Formulaci&#243;n_Mapa%20de%20riesgos_PDM.xlsx" TargetMode="External"/><Relationship Id="rId1" Type="http://schemas.openxmlformats.org/officeDocument/2006/relationships/externalLinkPath" Target="/Users/57313/Documents/VARIOS/IPES/2025/RIESGOS/formulaci&#243;n%202025/Matrices%20corrupci&#243;n%202025/versiones%20finales/Formulaci&#243;n_Mapa%20de%20riesgos_P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DE CORRUPCIÓN"/>
      <sheetName val="PE01.Planeción Estrat y Táctica"/>
      <sheetName val="PE01.Plane Estrat y Tactic-PIGA"/>
      <sheetName val="PE02. Gestión de Comunic"/>
      <sheetName val="PE03.Gestión Conocim Innovación"/>
      <sheetName val="PM01. Gestionar formac y capac"/>
      <sheetName val="PM02. Alternativas Comerciales"/>
      <sheetName val="PM02. Alt Comer_Emprendimiento"/>
      <sheetName val="PM03.Administrar el Sistema PDM"/>
      <sheetName val="PA01. Servicio al ciudadano"/>
      <sheetName val="PA02. Talento Humano"/>
      <sheetName val="PA03. Gestión de la Inf y RT "/>
      <sheetName val="PA04. Gestión adquis-Tesorería"/>
      <sheetName val="PA04. Gestión adquis-Contabilid"/>
      <sheetName val="PA04. Gestión adquis - Contract"/>
      <sheetName val="PA05. Gestión de recursos físic"/>
      <sheetName val="PA06. Gestión jurídica"/>
      <sheetName val="PV01. Eval Integral- discipli  "/>
      <sheetName val="PV01. Eval Integral- ACI"/>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sheetData sheetId="1">
        <row r="3">
          <cell r="D3" t="str">
            <v>MUY BAJA - LEVE</v>
          </cell>
          <cell r="E3" t="str">
            <v>BAJO</v>
          </cell>
        </row>
        <row r="4">
          <cell r="D4" t="str">
            <v>MUY BAJA - MENOR</v>
          </cell>
          <cell r="E4" t="str">
            <v>BAJO</v>
          </cell>
        </row>
        <row r="5">
          <cell r="D5" t="str">
            <v>MUY BAJA - MODERADO</v>
          </cell>
          <cell r="E5" t="str">
            <v>MODERADO</v>
          </cell>
        </row>
        <row r="6">
          <cell r="D6" t="str">
            <v>MUY BAJA - MAYOR</v>
          </cell>
          <cell r="E6" t="str">
            <v>ALTO</v>
          </cell>
        </row>
        <row r="7">
          <cell r="D7" t="str">
            <v>MUY BAJA - CATASTRÓFICO</v>
          </cell>
          <cell r="E7" t="str">
            <v>EXTREMO</v>
          </cell>
        </row>
        <row r="8">
          <cell r="D8" t="str">
            <v>BAJA - LEVE</v>
          </cell>
          <cell r="E8" t="str">
            <v>BAJO</v>
          </cell>
        </row>
        <row r="9">
          <cell r="D9" t="str">
            <v>BAJA - MENOR</v>
          </cell>
          <cell r="E9" t="str">
            <v>MODERADO</v>
          </cell>
        </row>
        <row r="10">
          <cell r="D10" t="str">
            <v>BAJA - MODERADO</v>
          </cell>
          <cell r="E10" t="str">
            <v>MODERADO</v>
          </cell>
        </row>
        <row r="11">
          <cell r="D11" t="str">
            <v>BAJA - MAYOR</v>
          </cell>
          <cell r="E11" t="str">
            <v>ALTO</v>
          </cell>
        </row>
        <row r="12">
          <cell r="D12" t="str">
            <v>BAJA - CATASTRÓFICO</v>
          </cell>
          <cell r="E12" t="str">
            <v>EXTREMO</v>
          </cell>
        </row>
        <row r="13">
          <cell r="D13" t="str">
            <v>MEDIA - LEVE</v>
          </cell>
          <cell r="E13" t="str">
            <v>MODERADO</v>
          </cell>
        </row>
        <row r="14">
          <cell r="D14" t="str">
            <v>MEDIA - MENOR</v>
          </cell>
          <cell r="E14" t="str">
            <v>MODERADO</v>
          </cell>
        </row>
        <row r="15">
          <cell r="D15" t="str">
            <v>MEDIA - MODERADO</v>
          </cell>
          <cell r="E15" t="str">
            <v>MODERADO</v>
          </cell>
        </row>
        <row r="16">
          <cell r="D16" t="str">
            <v>MEDIA - MAYOR</v>
          </cell>
          <cell r="E16" t="str">
            <v>ALTO</v>
          </cell>
        </row>
        <row r="17">
          <cell r="D17" t="str">
            <v>MEDIA - CATASTRÓFICO</v>
          </cell>
          <cell r="E17" t="str">
            <v>EXTREMO</v>
          </cell>
        </row>
        <row r="18">
          <cell r="D18" t="str">
            <v>ALTA - LEVE</v>
          </cell>
          <cell r="E18" t="str">
            <v>MODERADO</v>
          </cell>
        </row>
        <row r="19">
          <cell r="D19" t="str">
            <v>ALTA - MENOR</v>
          </cell>
          <cell r="E19" t="str">
            <v>MODERADO</v>
          </cell>
        </row>
        <row r="20">
          <cell r="D20" t="str">
            <v>ALTA - MODERADO</v>
          </cell>
          <cell r="E20" t="str">
            <v>ALTO</v>
          </cell>
        </row>
        <row r="21">
          <cell r="D21" t="str">
            <v>ALTA - MAYOR</v>
          </cell>
          <cell r="E21" t="str">
            <v>ALTO</v>
          </cell>
        </row>
        <row r="22">
          <cell r="D22" t="str">
            <v>ALTA - CATASTRÓFICO</v>
          </cell>
          <cell r="E22" t="str">
            <v>EXTREMO</v>
          </cell>
        </row>
        <row r="23">
          <cell r="D23" t="str">
            <v>MUY ALTA - LEVE</v>
          </cell>
          <cell r="E23" t="str">
            <v>ALTO</v>
          </cell>
        </row>
        <row r="24">
          <cell r="D24" t="str">
            <v>MUY ALTA - MENOR</v>
          </cell>
          <cell r="E24" t="str">
            <v>ALTO</v>
          </cell>
        </row>
        <row r="25">
          <cell r="D25" t="str">
            <v>MUY ALTA - MODERADO</v>
          </cell>
          <cell r="E25" t="str">
            <v>ALTO</v>
          </cell>
        </row>
        <row r="26">
          <cell r="D26" t="str">
            <v>MUY ALTA - MAYOR</v>
          </cell>
          <cell r="E26" t="str">
            <v>ALTO</v>
          </cell>
        </row>
        <row r="27">
          <cell r="D27" t="str">
            <v>MUY ALTA - CATASTRÓFICO</v>
          </cell>
          <cell r="E27" t="str">
            <v>EXTREMO</v>
          </cell>
        </row>
      </sheetData>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5" workbookViewId="0">
      <selection sqref="A1:A3"/>
    </sheetView>
  </sheetViews>
  <sheetFormatPr baseColWidth="10" defaultColWidth="14.44140625" defaultRowHeight="15" customHeight="1" x14ac:dyDescent="0.3"/>
  <cols>
    <col min="1" max="2" width="36.88671875" customWidth="1"/>
    <col min="3" max="3" width="32.5546875" customWidth="1"/>
    <col min="4" max="4" width="45.33203125" customWidth="1"/>
    <col min="5" max="5" width="37.3320312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 min="33" max="49" width="14.44140625" customWidth="1"/>
  </cols>
  <sheetData>
    <row r="1" spans="1:49" ht="20.25" customHeight="1" x14ac:dyDescent="0.3">
      <c r="A1" s="131"/>
      <c r="B1" s="102" t="s">
        <v>0</v>
      </c>
      <c r="C1" s="103"/>
      <c r="D1" s="103"/>
      <c r="E1" s="103"/>
      <c r="F1" s="103"/>
      <c r="G1" s="103"/>
      <c r="H1" s="103"/>
      <c r="I1" s="103"/>
      <c r="J1" s="103"/>
      <c r="K1" s="103"/>
      <c r="L1" s="103"/>
      <c r="M1" s="103"/>
      <c r="N1" s="103"/>
      <c r="O1" s="103"/>
      <c r="P1" s="103"/>
      <c r="Q1" s="103"/>
      <c r="R1" s="103"/>
      <c r="S1" s="103"/>
      <c r="T1" s="103"/>
      <c r="U1" s="103"/>
      <c r="V1" s="103"/>
      <c r="W1" s="103"/>
      <c r="X1" s="103"/>
      <c r="Y1" s="103"/>
      <c r="Z1" s="103"/>
      <c r="AA1" s="104"/>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105"/>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7"/>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108"/>
      <c r="B3" s="108"/>
      <c r="C3" s="109"/>
      <c r="D3" s="109"/>
      <c r="E3" s="109"/>
      <c r="F3" s="109"/>
      <c r="G3" s="109"/>
      <c r="H3" s="109"/>
      <c r="I3" s="109"/>
      <c r="J3" s="109"/>
      <c r="K3" s="109"/>
      <c r="L3" s="109"/>
      <c r="M3" s="109"/>
      <c r="N3" s="109"/>
      <c r="O3" s="109"/>
      <c r="P3" s="109"/>
      <c r="Q3" s="109"/>
      <c r="R3" s="109"/>
      <c r="S3" s="109"/>
      <c r="T3" s="109"/>
      <c r="U3" s="109"/>
      <c r="V3" s="109"/>
      <c r="W3" s="109"/>
      <c r="X3" s="109"/>
      <c r="Y3" s="109"/>
      <c r="Z3" s="109"/>
      <c r="AA3" s="110"/>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111" t="s">
        <v>6</v>
      </c>
      <c r="C4" s="109"/>
      <c r="D4" s="109"/>
      <c r="E4" s="109"/>
      <c r="F4" s="109"/>
      <c r="G4" s="109"/>
      <c r="H4" s="109"/>
      <c r="I4" s="109"/>
      <c r="J4" s="112"/>
      <c r="K4" s="104"/>
      <c r="L4" s="113"/>
      <c r="M4" s="103"/>
      <c r="N4" s="103"/>
      <c r="O4" s="114"/>
      <c r="P4" s="112"/>
      <c r="Q4" s="103"/>
      <c r="R4" s="103"/>
      <c r="S4" s="103"/>
      <c r="T4" s="103"/>
      <c r="U4" s="103"/>
      <c r="V4" s="103"/>
      <c r="W4" s="103"/>
      <c r="X4" s="103"/>
      <c r="Y4" s="103"/>
      <c r="Z4" s="103"/>
      <c r="AA4" s="103"/>
      <c r="AB4" s="103"/>
      <c r="AC4" s="104"/>
      <c r="AD4" s="10"/>
      <c r="AE4" s="10"/>
      <c r="AF4" s="10"/>
      <c r="AG4" s="3"/>
      <c r="AH4" s="3"/>
      <c r="AI4" s="3"/>
      <c r="AJ4" s="3"/>
      <c r="AK4" s="3"/>
      <c r="AL4" s="3"/>
      <c r="AM4" s="3"/>
      <c r="AN4" s="3"/>
      <c r="AO4" s="3"/>
      <c r="AP4" s="3"/>
      <c r="AQ4" s="3"/>
      <c r="AR4" s="3"/>
      <c r="AS4" s="3"/>
      <c r="AT4" s="3"/>
      <c r="AU4" s="3"/>
      <c r="AV4" s="3"/>
      <c r="AW4" s="3"/>
    </row>
    <row r="5" spans="1:49" ht="27" customHeight="1" x14ac:dyDescent="0.3">
      <c r="A5" s="11"/>
      <c r="B5" s="11"/>
      <c r="C5" s="12"/>
      <c r="D5" s="12"/>
      <c r="E5" s="12"/>
      <c r="F5" s="12"/>
      <c r="G5" s="12"/>
      <c r="H5" s="12"/>
      <c r="I5" s="12"/>
      <c r="J5" s="105"/>
      <c r="K5" s="107"/>
      <c r="L5" s="115"/>
      <c r="M5" s="116"/>
      <c r="N5" s="116"/>
      <c r="O5" s="117"/>
      <c r="P5" s="105"/>
      <c r="Q5" s="106"/>
      <c r="R5" s="106"/>
      <c r="S5" s="106"/>
      <c r="T5" s="106"/>
      <c r="U5" s="106"/>
      <c r="V5" s="106"/>
      <c r="W5" s="106"/>
      <c r="X5" s="106"/>
      <c r="Y5" s="106"/>
      <c r="Z5" s="106"/>
      <c r="AA5" s="106"/>
      <c r="AB5" s="106"/>
      <c r="AC5" s="107"/>
      <c r="AD5" s="10"/>
      <c r="AE5" s="10"/>
      <c r="AF5" s="10"/>
      <c r="AG5" s="3"/>
      <c r="AH5" s="3"/>
      <c r="AI5" s="3"/>
      <c r="AJ5" s="3"/>
      <c r="AK5" s="3"/>
      <c r="AL5" s="3"/>
      <c r="AM5" s="3"/>
      <c r="AN5" s="3"/>
      <c r="AO5" s="3"/>
      <c r="AP5" s="3"/>
      <c r="AQ5" s="3"/>
      <c r="AR5" s="3"/>
      <c r="AS5" s="3"/>
      <c r="AT5" s="3"/>
      <c r="AU5" s="3"/>
      <c r="AV5" s="3"/>
      <c r="AW5" s="3"/>
    </row>
    <row r="6" spans="1:49" ht="75" customHeight="1" x14ac:dyDescent="0.3">
      <c r="A6" s="9" t="s">
        <v>7</v>
      </c>
      <c r="B6" s="118" t="s">
        <v>8</v>
      </c>
      <c r="C6" s="119"/>
      <c r="D6" s="119"/>
      <c r="E6" s="119"/>
      <c r="F6" s="119"/>
      <c r="G6" s="119"/>
      <c r="H6" s="119"/>
      <c r="I6" s="119"/>
      <c r="J6" s="105"/>
      <c r="K6" s="107"/>
      <c r="L6" s="13" t="s">
        <v>9</v>
      </c>
      <c r="M6" s="14" t="s">
        <v>10</v>
      </c>
      <c r="N6" s="14" t="s">
        <v>11</v>
      </c>
      <c r="O6" s="15" t="s">
        <v>12</v>
      </c>
      <c r="P6" s="105"/>
      <c r="Q6" s="106"/>
      <c r="R6" s="106"/>
      <c r="S6" s="106"/>
      <c r="T6" s="106"/>
      <c r="U6" s="106"/>
      <c r="V6" s="106"/>
      <c r="W6" s="106"/>
      <c r="X6" s="106"/>
      <c r="Y6" s="106"/>
      <c r="Z6" s="106"/>
      <c r="AA6" s="106"/>
      <c r="AB6" s="106"/>
      <c r="AC6" s="107"/>
      <c r="AD6" s="10"/>
      <c r="AE6" s="10"/>
      <c r="AF6" s="3"/>
      <c r="AG6" s="3"/>
      <c r="AH6" s="3"/>
      <c r="AI6" s="3"/>
      <c r="AJ6" s="3"/>
      <c r="AK6" s="3"/>
      <c r="AL6" s="3"/>
      <c r="AM6" s="3"/>
      <c r="AN6" s="3"/>
      <c r="AO6" s="3"/>
      <c r="AP6" s="3"/>
      <c r="AQ6" s="3"/>
      <c r="AR6" s="3"/>
      <c r="AS6" s="3"/>
      <c r="AT6" s="3"/>
      <c r="AU6" s="3"/>
      <c r="AV6" s="3"/>
      <c r="AW6" s="3"/>
    </row>
    <row r="7" spans="1:49" ht="59.25" customHeight="1" x14ac:dyDescent="0.3">
      <c r="A7" s="9" t="s">
        <v>13</v>
      </c>
      <c r="B7" s="118" t="s">
        <v>14</v>
      </c>
      <c r="C7" s="119"/>
      <c r="D7" s="119"/>
      <c r="E7" s="119"/>
      <c r="F7" s="119"/>
      <c r="G7" s="119"/>
      <c r="H7" s="119"/>
      <c r="I7" s="119"/>
      <c r="J7" s="108"/>
      <c r="K7" s="110"/>
      <c r="L7" s="16"/>
      <c r="M7" s="17" t="s">
        <v>15</v>
      </c>
      <c r="N7" s="18"/>
      <c r="O7" s="19"/>
      <c r="P7" s="108"/>
      <c r="Q7" s="109"/>
      <c r="R7" s="109"/>
      <c r="S7" s="109"/>
      <c r="T7" s="109"/>
      <c r="U7" s="109"/>
      <c r="V7" s="109"/>
      <c r="W7" s="109"/>
      <c r="X7" s="109"/>
      <c r="Y7" s="109"/>
      <c r="Z7" s="109"/>
      <c r="AA7" s="109"/>
      <c r="AB7" s="109"/>
      <c r="AC7" s="110"/>
      <c r="AD7" s="10"/>
      <c r="AE7" s="10"/>
      <c r="AF7" s="3"/>
      <c r="AG7" s="3"/>
      <c r="AH7" s="3"/>
      <c r="AI7" s="3"/>
      <c r="AJ7" s="3"/>
      <c r="AK7" s="3"/>
      <c r="AL7" s="3"/>
      <c r="AM7" s="3"/>
      <c r="AN7" s="3"/>
      <c r="AO7" s="3"/>
      <c r="AP7" s="3"/>
      <c r="AQ7" s="3"/>
      <c r="AR7" s="3"/>
      <c r="AS7" s="3"/>
      <c r="AT7" s="3"/>
      <c r="AU7" s="3"/>
      <c r="AV7" s="3"/>
      <c r="AW7" s="3"/>
    </row>
    <row r="8" spans="1:49" ht="15.75" customHeight="1" x14ac:dyDescent="0.3">
      <c r="A8" s="132" t="s">
        <v>16</v>
      </c>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c r="AG8" s="3"/>
      <c r="AH8" s="3"/>
      <c r="AI8" s="3"/>
      <c r="AJ8" s="3"/>
      <c r="AK8" s="3"/>
      <c r="AL8" s="3"/>
      <c r="AM8" s="3"/>
      <c r="AN8" s="3"/>
      <c r="AO8" s="3"/>
      <c r="AP8" s="3"/>
      <c r="AQ8" s="3"/>
      <c r="AR8" s="3"/>
      <c r="AS8" s="3"/>
      <c r="AT8" s="3"/>
      <c r="AU8" s="3"/>
      <c r="AV8" s="3"/>
      <c r="AW8" s="3"/>
    </row>
    <row r="9" spans="1:49" ht="15.75" customHeight="1" x14ac:dyDescent="0.3">
      <c r="A9" s="133"/>
      <c r="B9" s="20"/>
      <c r="C9" s="20"/>
      <c r="D9" s="20"/>
      <c r="E9" s="20"/>
      <c r="F9" s="20"/>
      <c r="G9" s="20"/>
      <c r="H9" s="20"/>
      <c r="I9" s="20"/>
      <c r="J9" s="20"/>
      <c r="K9" s="20"/>
      <c r="L9" s="20"/>
      <c r="M9" s="20"/>
      <c r="N9" s="20"/>
      <c r="O9" s="20"/>
      <c r="P9" s="20"/>
      <c r="Q9" s="20"/>
      <c r="R9" s="20"/>
      <c r="S9" s="20"/>
      <c r="T9" s="20"/>
      <c r="U9" s="20"/>
      <c r="V9" s="21"/>
      <c r="W9" s="23"/>
      <c r="X9" s="23"/>
      <c r="Y9" s="24"/>
      <c r="Z9" s="25"/>
      <c r="AA9" s="10"/>
      <c r="AB9" s="10"/>
      <c r="AC9" s="10"/>
      <c r="AD9" s="10"/>
      <c r="AE9" s="10"/>
      <c r="AF9" s="10"/>
      <c r="AG9" s="3"/>
      <c r="AH9" s="3"/>
      <c r="AI9" s="3"/>
      <c r="AJ9" s="3"/>
      <c r="AK9" s="3"/>
      <c r="AL9" s="3"/>
      <c r="AM9" s="3"/>
      <c r="AN9" s="3"/>
      <c r="AO9" s="3"/>
      <c r="AP9" s="3"/>
      <c r="AQ9" s="3"/>
      <c r="AR9" s="3"/>
      <c r="AS9" s="3"/>
      <c r="AT9" s="3"/>
      <c r="AU9" s="3"/>
      <c r="AV9" s="3"/>
      <c r="AW9" s="3"/>
    </row>
    <row r="10" spans="1:49" ht="27" customHeight="1" x14ac:dyDescent="0.3">
      <c r="A10" s="129" t="s">
        <v>17</v>
      </c>
      <c r="B10" s="119"/>
      <c r="C10" s="119"/>
      <c r="D10" s="119"/>
      <c r="E10" s="130"/>
      <c r="F10" s="120" t="s">
        <v>18</v>
      </c>
      <c r="G10" s="121"/>
      <c r="H10" s="121"/>
      <c r="I10" s="121"/>
      <c r="J10" s="121"/>
      <c r="K10" s="121"/>
      <c r="L10" s="121"/>
      <c r="M10" s="121"/>
      <c r="N10" s="121"/>
      <c r="O10" s="121"/>
      <c r="P10" s="121"/>
      <c r="Q10" s="121"/>
      <c r="R10" s="121"/>
      <c r="S10" s="121"/>
      <c r="T10" s="121"/>
      <c r="U10" s="122"/>
      <c r="V10" s="26"/>
      <c r="W10" s="123" t="s">
        <v>19</v>
      </c>
      <c r="X10" s="103"/>
      <c r="Y10" s="103"/>
      <c r="Z10" s="104"/>
      <c r="AA10" s="10"/>
      <c r="AB10" s="124" t="s">
        <v>20</v>
      </c>
      <c r="AC10" s="104"/>
      <c r="AD10" s="10"/>
      <c r="AE10" s="10"/>
      <c r="AF10" s="10"/>
      <c r="AG10" s="3"/>
      <c r="AH10" s="3"/>
      <c r="AI10" s="3"/>
      <c r="AJ10" s="3"/>
      <c r="AK10" s="3"/>
      <c r="AL10" s="3"/>
      <c r="AM10" s="3"/>
      <c r="AN10" s="3"/>
      <c r="AO10" s="3"/>
      <c r="AP10" s="3"/>
      <c r="AQ10" s="3"/>
      <c r="AR10" s="3"/>
      <c r="AS10" s="3"/>
      <c r="AT10" s="3"/>
      <c r="AU10" s="3"/>
      <c r="AV10" s="3"/>
      <c r="AW10" s="3"/>
    </row>
    <row r="11" spans="1:49" ht="14.25" customHeight="1" x14ac:dyDescent="0.3">
      <c r="A11" s="89" t="s">
        <v>21</v>
      </c>
      <c r="B11" s="134" t="s">
        <v>22</v>
      </c>
      <c r="C11" s="89" t="s">
        <v>23</v>
      </c>
      <c r="D11" s="89" t="s">
        <v>24</v>
      </c>
      <c r="E11" s="134" t="s">
        <v>25</v>
      </c>
      <c r="F11" s="125" t="s">
        <v>26</v>
      </c>
      <c r="G11" s="126"/>
      <c r="H11" s="126"/>
      <c r="I11" s="127"/>
      <c r="J11" s="128" t="s">
        <v>27</v>
      </c>
      <c r="K11" s="126"/>
      <c r="L11" s="126"/>
      <c r="M11" s="126"/>
      <c r="N11" s="126"/>
      <c r="O11" s="126"/>
      <c r="P11" s="126"/>
      <c r="Q11" s="126"/>
      <c r="R11" s="126"/>
      <c r="S11" s="27"/>
      <c r="T11" s="128" t="s">
        <v>28</v>
      </c>
      <c r="U11" s="126"/>
      <c r="V11" s="26"/>
      <c r="W11" s="105"/>
      <c r="X11" s="106"/>
      <c r="Y11" s="106"/>
      <c r="Z11" s="107"/>
      <c r="AA11" s="10"/>
      <c r="AB11" s="105"/>
      <c r="AC11" s="107"/>
      <c r="AD11" s="28"/>
      <c r="AE11" s="28"/>
      <c r="AF11" s="28"/>
      <c r="AG11" s="3"/>
      <c r="AH11" s="3"/>
      <c r="AI11" s="3"/>
      <c r="AJ11" s="3"/>
      <c r="AK11" s="3"/>
      <c r="AL11" s="3"/>
      <c r="AM11" s="3"/>
      <c r="AN11" s="3"/>
      <c r="AO11" s="3"/>
      <c r="AP11" s="3"/>
      <c r="AQ11" s="3"/>
      <c r="AR11" s="3"/>
      <c r="AS11" s="3"/>
      <c r="AT11" s="3"/>
      <c r="AU11" s="3"/>
      <c r="AV11" s="3"/>
      <c r="AW11" s="3"/>
    </row>
    <row r="12" spans="1:49" ht="32.25" customHeight="1" x14ac:dyDescent="0.3">
      <c r="A12" s="86"/>
      <c r="B12" s="135"/>
      <c r="C12" s="86"/>
      <c r="D12" s="86"/>
      <c r="E12" s="135"/>
      <c r="F12" s="129" t="s">
        <v>29</v>
      </c>
      <c r="G12" s="119"/>
      <c r="H12" s="119"/>
      <c r="I12" s="130"/>
      <c r="J12" s="63" t="s">
        <v>30</v>
      </c>
      <c r="K12" s="65" t="s">
        <v>31</v>
      </c>
      <c r="L12" s="65" t="s">
        <v>32</v>
      </c>
      <c r="M12" s="65" t="s">
        <v>33</v>
      </c>
      <c r="N12" s="66" t="s">
        <v>34</v>
      </c>
      <c r="O12" s="76" t="s">
        <v>35</v>
      </c>
      <c r="P12" s="66" t="s">
        <v>36</v>
      </c>
      <c r="Q12" s="66" t="s">
        <v>37</v>
      </c>
      <c r="R12" s="66" t="s">
        <v>38</v>
      </c>
      <c r="S12" s="29"/>
      <c r="T12" s="76" t="s">
        <v>39</v>
      </c>
      <c r="U12" s="66" t="s">
        <v>40</v>
      </c>
      <c r="V12" s="30"/>
      <c r="W12" s="108"/>
      <c r="X12" s="109"/>
      <c r="Y12" s="109"/>
      <c r="Z12" s="110"/>
      <c r="AA12" s="28"/>
      <c r="AB12" s="108"/>
      <c r="AC12" s="110"/>
      <c r="AD12" s="28"/>
      <c r="AE12" s="10"/>
      <c r="AF12" s="28"/>
      <c r="AG12" s="3"/>
      <c r="AH12" s="3"/>
      <c r="AI12" s="3"/>
      <c r="AJ12" s="3"/>
      <c r="AK12" s="3"/>
      <c r="AL12" s="3"/>
      <c r="AM12" s="3"/>
      <c r="AN12" s="3"/>
      <c r="AO12" s="3"/>
      <c r="AP12" s="3"/>
      <c r="AQ12" s="3"/>
      <c r="AR12" s="3"/>
      <c r="AS12" s="3"/>
      <c r="AT12" s="3"/>
      <c r="AU12" s="3"/>
      <c r="AV12" s="3"/>
      <c r="AW12" s="3"/>
    </row>
    <row r="13" spans="1:49" ht="74.25" customHeight="1" x14ac:dyDescent="0.3">
      <c r="A13" s="137"/>
      <c r="B13" s="136"/>
      <c r="C13" s="137"/>
      <c r="D13" s="137"/>
      <c r="E13" s="136"/>
      <c r="F13" s="9" t="s">
        <v>41</v>
      </c>
      <c r="G13" s="31" t="s">
        <v>42</v>
      </c>
      <c r="H13" s="32"/>
      <c r="I13" s="33" t="s">
        <v>43</v>
      </c>
      <c r="J13" s="64"/>
      <c r="K13" s="61"/>
      <c r="L13" s="61"/>
      <c r="M13" s="61"/>
      <c r="N13" s="61"/>
      <c r="O13" s="61"/>
      <c r="P13" s="61"/>
      <c r="Q13" s="61"/>
      <c r="R13" s="61"/>
      <c r="S13" s="34"/>
      <c r="T13" s="61"/>
      <c r="U13" s="61"/>
      <c r="V13" s="30"/>
      <c r="W13" s="35" t="s">
        <v>44</v>
      </c>
      <c r="X13" s="36" t="s">
        <v>45</v>
      </c>
      <c r="Y13" s="36" t="s">
        <v>46</v>
      </c>
      <c r="Z13" s="37" t="s">
        <v>47</v>
      </c>
      <c r="AA13" s="28"/>
      <c r="AB13" s="38" t="s">
        <v>48</v>
      </c>
      <c r="AC13" s="39" t="s">
        <v>49</v>
      </c>
      <c r="AD13" s="28"/>
      <c r="AE13" s="10"/>
      <c r="AF13" s="28"/>
      <c r="AG13" s="3"/>
      <c r="AH13" s="3"/>
      <c r="AI13" s="3"/>
      <c r="AJ13" s="3"/>
      <c r="AK13" s="3"/>
      <c r="AL13" s="3"/>
      <c r="AM13" s="3"/>
      <c r="AN13" s="3"/>
      <c r="AO13" s="3"/>
      <c r="AP13" s="3"/>
      <c r="AQ13" s="3"/>
      <c r="AR13" s="3"/>
      <c r="AS13" s="3"/>
      <c r="AT13" s="3"/>
      <c r="AU13" s="3"/>
      <c r="AV13" s="3"/>
      <c r="AW13" s="3"/>
    </row>
    <row r="14" spans="1:49" ht="120" customHeight="1" x14ac:dyDescent="0.3">
      <c r="A14" s="141">
        <v>1</v>
      </c>
      <c r="B14" s="88" t="s">
        <v>50</v>
      </c>
      <c r="C14" s="140" t="s">
        <v>51</v>
      </c>
      <c r="D14" s="140" t="s">
        <v>52</v>
      </c>
      <c r="E14" s="140" t="s">
        <v>53</v>
      </c>
      <c r="F14" s="89" t="s">
        <v>54</v>
      </c>
      <c r="G14" s="76" t="s">
        <v>55</v>
      </c>
      <c r="H14" s="138" t="str">
        <f>+CONCATENATE(F14," - ",G14)</f>
        <v>MEDIA - MAYOR</v>
      </c>
      <c r="I14" s="139" t="str">
        <f>+VLOOKUP(H14,[2]Datos!D3:E27,2,FALSE)</f>
        <v>ALTO</v>
      </c>
      <c r="J14" s="140" t="s">
        <v>56</v>
      </c>
      <c r="K14" s="40" t="s">
        <v>57</v>
      </c>
      <c r="L14" s="41" t="s">
        <v>58</v>
      </c>
      <c r="M14" s="42">
        <f>IF(L14="ASIGNADO",15,IF(L14="NO ASIGNADO",0,""))</f>
        <v>15</v>
      </c>
      <c r="N14" s="67">
        <f>SUM(M14:M20)</f>
        <v>100</v>
      </c>
      <c r="O14" s="69" t="s">
        <v>59</v>
      </c>
      <c r="P14" s="59">
        <f>IF(P17="DÉBIL",0,IF(P17="MODERADO",50,IF(P17="FUERTE",100,"")))</f>
        <v>100</v>
      </c>
      <c r="Q14" s="62" t="s">
        <v>60</v>
      </c>
      <c r="R14" s="62" t="str">
        <f>IF(AND(F14="MUY BAJA",Q17=2),"MUY BAJA",IF(AND(F14="BAJA",Q17=2),"MUY BAJA",IF(AND(F14="MEDIA",Q17=2),"MUY BAJA",IF(AND(F14="ALTA",Q17=2),"BAJA",IF(AND(F14="MUY ALTA",Q17=2),"MEDIA",IF(AND(F14="MUY BAJA",Q17=1),"MUY BAJA",IF(AND(F14="BAJA",Q17=1),"MUY BAJA",IF(AND(F14="MEDIA",Q17=1),"BAJA",IF(AND(F14="ALTA",Q17=1),"MEDIA",IF(AND(F14="MUY ALTA",Q17=1),"ALTA",F14))))))))))</f>
        <v>MUY BAJA</v>
      </c>
      <c r="S14" s="77" t="str">
        <f>+CONCATENATE(R14," - ",G14)</f>
        <v>MUY BAJA - MAYOR</v>
      </c>
      <c r="T14" s="78" t="str">
        <f>+VLOOKUP(S14,[2]Datos!$D$3:$E$17,2,FALSE)</f>
        <v>ALTO</v>
      </c>
      <c r="U14" s="72" t="s">
        <v>61</v>
      </c>
      <c r="V14" s="43"/>
      <c r="W14" s="79">
        <v>46150</v>
      </c>
      <c r="X14" s="101" t="s">
        <v>62</v>
      </c>
      <c r="Y14" s="101" t="s">
        <v>63</v>
      </c>
      <c r="Z14" s="91"/>
      <c r="AA14" s="10"/>
      <c r="AB14" s="92" t="s">
        <v>64</v>
      </c>
      <c r="AC14" s="91"/>
      <c r="AD14" s="10"/>
      <c r="AE14" s="10"/>
      <c r="AF14" s="10"/>
      <c r="AG14" s="3"/>
      <c r="AH14" s="3"/>
      <c r="AI14" s="3"/>
      <c r="AJ14" s="3"/>
      <c r="AK14" s="3"/>
      <c r="AL14" s="3"/>
      <c r="AM14" s="3"/>
      <c r="AN14" s="3"/>
      <c r="AO14" s="3"/>
      <c r="AP14" s="3"/>
      <c r="AQ14" s="3"/>
      <c r="AR14" s="3"/>
      <c r="AS14" s="3"/>
      <c r="AT14" s="3"/>
      <c r="AU14" s="3"/>
      <c r="AV14" s="3"/>
      <c r="AW14" s="3"/>
    </row>
    <row r="15" spans="1:49" ht="120" customHeight="1" x14ac:dyDescent="0.3">
      <c r="A15" s="86"/>
      <c r="B15" s="60"/>
      <c r="C15" s="60"/>
      <c r="D15" s="60"/>
      <c r="E15" s="60"/>
      <c r="F15" s="86"/>
      <c r="G15" s="60"/>
      <c r="H15" s="60"/>
      <c r="I15" s="60"/>
      <c r="J15" s="60"/>
      <c r="K15" s="44" t="s">
        <v>65</v>
      </c>
      <c r="L15" s="45" t="s">
        <v>66</v>
      </c>
      <c r="M15" s="46">
        <f>IF(L15="ADECUADO",15,IF(L15="INADECUADO",0,""))</f>
        <v>15</v>
      </c>
      <c r="N15" s="68"/>
      <c r="O15" s="60"/>
      <c r="P15" s="60"/>
      <c r="Q15" s="61"/>
      <c r="R15" s="60"/>
      <c r="S15" s="60"/>
      <c r="T15" s="60"/>
      <c r="U15" s="73"/>
      <c r="V15" s="43"/>
      <c r="W15" s="60"/>
      <c r="X15" s="60"/>
      <c r="Y15" s="60"/>
      <c r="Z15" s="73"/>
      <c r="AA15" s="10"/>
      <c r="AB15" s="60"/>
      <c r="AC15" s="73"/>
      <c r="AD15" s="10"/>
      <c r="AE15" s="10"/>
      <c r="AF15" s="10"/>
      <c r="AG15" s="3"/>
      <c r="AH15" s="3"/>
      <c r="AI15" s="3"/>
      <c r="AJ15" s="3"/>
      <c r="AK15" s="3"/>
      <c r="AL15" s="3"/>
      <c r="AM15" s="3"/>
      <c r="AN15" s="3"/>
      <c r="AO15" s="3"/>
      <c r="AP15" s="3"/>
      <c r="AQ15" s="3"/>
      <c r="AR15" s="3"/>
      <c r="AS15" s="3"/>
      <c r="AT15" s="3"/>
      <c r="AU15" s="3"/>
      <c r="AV15" s="3"/>
      <c r="AW15" s="3"/>
    </row>
    <row r="16" spans="1:49" ht="120" customHeight="1" x14ac:dyDescent="0.3">
      <c r="A16" s="86"/>
      <c r="B16" s="60"/>
      <c r="C16" s="60"/>
      <c r="D16" s="60"/>
      <c r="E16" s="60"/>
      <c r="F16" s="86"/>
      <c r="G16" s="60"/>
      <c r="H16" s="60"/>
      <c r="I16" s="60"/>
      <c r="J16" s="60"/>
      <c r="K16" s="47" t="s">
        <v>67</v>
      </c>
      <c r="L16" s="45" t="s">
        <v>68</v>
      </c>
      <c r="M16" s="46">
        <f>IF(L16="OPORTUNA",15,IF(L16="INOPORTUNA",0,""))</f>
        <v>15</v>
      </c>
      <c r="N16" s="68"/>
      <c r="O16" s="60"/>
      <c r="P16" s="61"/>
      <c r="Q16" s="48" t="s">
        <v>69</v>
      </c>
      <c r="R16" s="60"/>
      <c r="S16" s="60"/>
      <c r="T16" s="60"/>
      <c r="U16" s="73"/>
      <c r="V16" s="43"/>
      <c r="W16" s="60"/>
      <c r="X16" s="60"/>
      <c r="Y16" s="60"/>
      <c r="Z16" s="73"/>
      <c r="AA16" s="10"/>
      <c r="AB16" s="60"/>
      <c r="AC16" s="73"/>
      <c r="AD16" s="10"/>
      <c r="AE16" s="10"/>
      <c r="AF16" s="10"/>
      <c r="AG16" s="3"/>
      <c r="AH16" s="3"/>
      <c r="AI16" s="3"/>
      <c r="AJ16" s="3"/>
      <c r="AK16" s="3"/>
      <c r="AL16" s="3"/>
      <c r="AM16" s="3"/>
      <c r="AN16" s="3"/>
      <c r="AO16" s="3"/>
      <c r="AP16" s="3"/>
      <c r="AQ16" s="3"/>
      <c r="AR16" s="3"/>
      <c r="AS16" s="3"/>
      <c r="AT16" s="3"/>
      <c r="AU16" s="3"/>
      <c r="AV16" s="3"/>
      <c r="AW16" s="3"/>
    </row>
    <row r="17" spans="1:49" ht="100.5" customHeight="1" x14ac:dyDescent="0.3">
      <c r="A17" s="86"/>
      <c r="B17" s="60"/>
      <c r="C17" s="60"/>
      <c r="D17" s="60"/>
      <c r="E17" s="60"/>
      <c r="F17" s="86"/>
      <c r="G17" s="60"/>
      <c r="H17" s="60"/>
      <c r="I17" s="60"/>
      <c r="J17" s="60"/>
      <c r="K17" s="44" t="s">
        <v>70</v>
      </c>
      <c r="L17" s="45" t="s">
        <v>71</v>
      </c>
      <c r="M17" s="46">
        <f>IF(L17="PREVENIR",15,IF(L17="DETECTAR",10,IF(L17="NO ES UN CONTROL",0,"")))</f>
        <v>15</v>
      </c>
      <c r="N17" s="80" t="str">
        <f>IF(N14&lt;86,"DÉBIL",IF(N14&lt;96,"MODERADO",IF(N14&lt;101,"FUERTE","")))</f>
        <v>FUERTE</v>
      </c>
      <c r="O17" s="60"/>
      <c r="P17" s="71" t="str">
        <f>IF(AND(N17="FUERTE",O14="FUERTE (SIEMPRE SE EJECUTA)"),"FUERTE",IF(OR(N17="DÉBIL",O14="DÉBIL (NO SE EJECUTA)"),"DÉBIL",IF(OR(N17="MODERADO",O14="MODERADO (ALGUNAS VECES)"),"MODERADO")))</f>
        <v>FUERTE</v>
      </c>
      <c r="Q17" s="82">
        <f>IF(AND($P$17="FUERTE",$Q$14="DIRECTAMENTE"),2,IF(AND($P$17="FUERTE",$Q$14="DIRECTAMENTE"),2,IF(AND($P$17="FUERTE",$Q$14="DIRECTAMENTE"),2,IF(AND($P$17="FUERTE",$Q$14="NO DISMINUYE"),0,IF(AND($P$17="MODERADO",$Q$14="DIRECTAMENTE"),1,IF(AND($P$17="MODERADO",$Q$14="DIRECTAMENTE"),1,IF(AND($P$17="MODERADO",$Q$14="DIRECTAMENTE"),1,IF(AND($P$17="MODERADO",$Q$14="NO DISMINUYE"),0,"N/A"))))))))</f>
        <v>2</v>
      </c>
      <c r="R17" s="60"/>
      <c r="S17" s="60"/>
      <c r="T17" s="60"/>
      <c r="U17" s="74" t="s">
        <v>72</v>
      </c>
      <c r="V17" s="49"/>
      <c r="W17" s="60"/>
      <c r="X17" s="60"/>
      <c r="Y17" s="60"/>
      <c r="Z17" s="73"/>
      <c r="AA17" s="10"/>
      <c r="AB17" s="60"/>
      <c r="AC17" s="73"/>
      <c r="AD17" s="10"/>
      <c r="AE17" s="10"/>
      <c r="AF17" s="10"/>
      <c r="AG17" s="3"/>
      <c r="AH17" s="3"/>
      <c r="AI17" s="3"/>
      <c r="AJ17" s="3"/>
      <c r="AK17" s="3"/>
      <c r="AL17" s="3"/>
      <c r="AM17" s="3"/>
      <c r="AN17" s="3"/>
      <c r="AO17" s="3"/>
      <c r="AP17" s="3"/>
      <c r="AQ17" s="3"/>
      <c r="AR17" s="3"/>
      <c r="AS17" s="3"/>
      <c r="AT17" s="3"/>
      <c r="AU17" s="3"/>
      <c r="AV17" s="3"/>
      <c r="AW17" s="3"/>
    </row>
    <row r="18" spans="1:49" ht="100.5" customHeight="1" x14ac:dyDescent="0.3">
      <c r="A18" s="86"/>
      <c r="B18" s="60"/>
      <c r="C18" s="60"/>
      <c r="D18" s="60"/>
      <c r="E18" s="60"/>
      <c r="F18" s="86"/>
      <c r="G18" s="60"/>
      <c r="H18" s="60"/>
      <c r="I18" s="60"/>
      <c r="J18" s="60"/>
      <c r="K18" s="44" t="s">
        <v>73</v>
      </c>
      <c r="L18" s="45" t="s">
        <v>74</v>
      </c>
      <c r="M18" s="46">
        <f>IF(L18="CONFIABLE",15,IF(L18="NO CONFIABLE",0,""))</f>
        <v>15</v>
      </c>
      <c r="N18" s="68"/>
      <c r="O18" s="60"/>
      <c r="P18" s="60"/>
      <c r="Q18" s="60"/>
      <c r="R18" s="60"/>
      <c r="S18" s="60"/>
      <c r="T18" s="60"/>
      <c r="U18" s="75"/>
      <c r="V18" s="49"/>
      <c r="W18" s="60"/>
      <c r="X18" s="60"/>
      <c r="Y18" s="60"/>
      <c r="Z18" s="73"/>
      <c r="AA18" s="10"/>
      <c r="AB18" s="60"/>
      <c r="AC18" s="73"/>
      <c r="AD18" s="10"/>
      <c r="AE18" s="10"/>
      <c r="AF18" s="10"/>
      <c r="AG18" s="3"/>
      <c r="AH18" s="3"/>
      <c r="AI18" s="3"/>
      <c r="AJ18" s="3"/>
      <c r="AK18" s="3"/>
      <c r="AL18" s="3"/>
      <c r="AM18" s="3"/>
      <c r="AN18" s="3"/>
      <c r="AO18" s="3"/>
      <c r="AP18" s="3"/>
      <c r="AQ18" s="3"/>
      <c r="AR18" s="3"/>
      <c r="AS18" s="3"/>
      <c r="AT18" s="3"/>
      <c r="AU18" s="3"/>
      <c r="AV18" s="3"/>
      <c r="AW18" s="3"/>
    </row>
    <row r="19" spans="1:49" ht="100.5" customHeight="1" x14ac:dyDescent="0.3">
      <c r="A19" s="86"/>
      <c r="B19" s="60"/>
      <c r="C19" s="60"/>
      <c r="D19" s="60"/>
      <c r="E19" s="60"/>
      <c r="F19" s="86"/>
      <c r="G19" s="60"/>
      <c r="H19" s="60"/>
      <c r="I19" s="60"/>
      <c r="J19" s="60"/>
      <c r="K19" s="44" t="s">
        <v>75</v>
      </c>
      <c r="L19" s="45" t="s">
        <v>76</v>
      </c>
      <c r="M19" s="46">
        <f>IF(L19="SE INVESTIGAN Y RESUELVEN OPORTUNAMENTE",15,IF(L19="NO SE INVESTIGAN,  NI  RESUELVEN OPORTUNAMENTE",0,""))</f>
        <v>15</v>
      </c>
      <c r="N19" s="68"/>
      <c r="O19" s="60"/>
      <c r="P19" s="60"/>
      <c r="Q19" s="60"/>
      <c r="R19" s="60"/>
      <c r="S19" s="60"/>
      <c r="T19" s="60"/>
      <c r="U19" s="83" t="s">
        <v>77</v>
      </c>
      <c r="V19" s="43"/>
      <c r="W19" s="60"/>
      <c r="X19" s="60"/>
      <c r="Y19" s="60"/>
      <c r="Z19" s="73"/>
      <c r="AA19" s="10"/>
      <c r="AB19" s="60"/>
      <c r="AC19" s="73"/>
      <c r="AD19" s="10"/>
      <c r="AE19" s="10"/>
      <c r="AF19" s="10"/>
      <c r="AG19" s="3"/>
      <c r="AH19" s="3"/>
      <c r="AI19" s="3"/>
      <c r="AJ19" s="3"/>
      <c r="AK19" s="3"/>
      <c r="AL19" s="3"/>
      <c r="AM19" s="3"/>
      <c r="AN19" s="3"/>
      <c r="AO19" s="3"/>
      <c r="AP19" s="3"/>
      <c r="AQ19" s="3"/>
      <c r="AR19" s="3"/>
      <c r="AS19" s="3"/>
      <c r="AT19" s="3"/>
      <c r="AU19" s="3"/>
      <c r="AV19" s="3"/>
      <c r="AW19" s="3"/>
    </row>
    <row r="20" spans="1:49" ht="149.25" customHeight="1" x14ac:dyDescent="0.3">
      <c r="A20" s="137"/>
      <c r="B20" s="70"/>
      <c r="C20" s="70"/>
      <c r="D20" s="70"/>
      <c r="E20" s="70"/>
      <c r="F20" s="137"/>
      <c r="G20" s="70"/>
      <c r="H20" s="70"/>
      <c r="I20" s="70"/>
      <c r="J20" s="70"/>
      <c r="K20" s="50" t="s">
        <v>78</v>
      </c>
      <c r="L20" s="51" t="s">
        <v>79</v>
      </c>
      <c r="M20" s="52">
        <f>IF(L20="COMPLETA",10,IF(L20="INCOMPLETA",5,IF(L20="NO EXISTE",0,"")))</f>
        <v>10</v>
      </c>
      <c r="N20" s="81"/>
      <c r="O20" s="70"/>
      <c r="P20" s="70"/>
      <c r="Q20" s="70"/>
      <c r="R20" s="70"/>
      <c r="S20" s="70"/>
      <c r="T20" s="70"/>
      <c r="U20" s="84"/>
      <c r="V20" s="43"/>
      <c r="W20" s="70"/>
      <c r="X20" s="70"/>
      <c r="Y20" s="70"/>
      <c r="Z20" s="84"/>
      <c r="AA20" s="10"/>
      <c r="AB20" s="70"/>
      <c r="AC20" s="84"/>
      <c r="AD20" s="10"/>
      <c r="AE20" s="10"/>
      <c r="AF20" s="10"/>
      <c r="AG20" s="3"/>
      <c r="AH20" s="3"/>
      <c r="AI20" s="3"/>
      <c r="AJ20" s="3"/>
      <c r="AK20" s="3"/>
      <c r="AL20" s="3"/>
      <c r="AM20" s="3"/>
      <c r="AN20" s="3"/>
      <c r="AO20" s="3"/>
      <c r="AP20" s="3"/>
      <c r="AQ20" s="3"/>
      <c r="AR20" s="3"/>
      <c r="AS20" s="3"/>
      <c r="AT20" s="3"/>
      <c r="AU20" s="3"/>
      <c r="AV20" s="3"/>
      <c r="AW20" s="3"/>
    </row>
    <row r="21" spans="1:49" ht="120" customHeight="1" x14ac:dyDescent="0.3">
      <c r="A21" s="85">
        <v>2</v>
      </c>
      <c r="B21" s="88" t="s">
        <v>80</v>
      </c>
      <c r="C21" s="88" t="s">
        <v>81</v>
      </c>
      <c r="D21" s="88" t="s">
        <v>82</v>
      </c>
      <c r="E21" s="88" t="s">
        <v>83</v>
      </c>
      <c r="F21" s="89" t="s">
        <v>54</v>
      </c>
      <c r="G21" s="90" t="s">
        <v>55</v>
      </c>
      <c r="H21" s="94" t="str">
        <f>+CONCATENATE(F21," - ",G21)</f>
        <v>MEDIA - MAYOR</v>
      </c>
      <c r="I21" s="95" t="str">
        <f>+VLOOKUP(H21,[2]Datos!D3:E27,2,FALSE)</f>
        <v>ALTO</v>
      </c>
      <c r="J21" s="88" t="s">
        <v>84</v>
      </c>
      <c r="K21" s="53" t="s">
        <v>57</v>
      </c>
      <c r="L21" s="54" t="s">
        <v>58</v>
      </c>
      <c r="M21" s="55">
        <f>IF(L21="ASIGNADO",15,IF(L21="NO ASIGNADO",0,""))</f>
        <v>15</v>
      </c>
      <c r="N21" s="96">
        <f>SUM(M21:M27)</f>
        <v>100</v>
      </c>
      <c r="O21" s="97" t="s">
        <v>59</v>
      </c>
      <c r="P21" s="93">
        <f>IF(P24="DÉBIL",0,IF(P24="MODERADO",50,IF(P24="FUERTE",100,"")))</f>
        <v>100</v>
      </c>
      <c r="Q21" s="98" t="s">
        <v>60</v>
      </c>
      <c r="R21" s="98" t="str">
        <f>IF(AND(F21="MUY BAJA",Q24=2),"MUY BAJA",IF(AND(F21="BAJA",Q24=2),"MUY BAJA",IF(AND(F21="MEDIA",Q24=2),"MUY BAJA",IF(AND(F21="ALTA",Q24=2),"BAJA",IF(AND(F21="MUY ALTA",Q24=2),"MEDIA",IF(AND(F21="MUY BAJA",Q24=1),"MUY BAJA",IF(AND(F21="BAJA",Q24=1),"MUY BAJA",IF(AND(F21="MEDIA",Q24=1),"BAJA",IF(AND(F21="ALTA",Q24=1),"MEDIA",IF(AND(F21="MUY ALTA",Q24=1),"ALTA",F21))))))))))</f>
        <v>MUY BAJA</v>
      </c>
      <c r="S21" s="94" t="str">
        <f>+CONCATENATE(R21," - ",G21)</f>
        <v>MUY BAJA - MAYOR</v>
      </c>
      <c r="T21" s="95" t="str">
        <f>+VLOOKUP(S21,[2]Datos!$D$3:$E$17,2,FALSE)</f>
        <v>ALTO</v>
      </c>
      <c r="U21" s="100" t="s">
        <v>61</v>
      </c>
      <c r="V21" s="43"/>
      <c r="W21" s="79">
        <v>46150</v>
      </c>
      <c r="X21" s="101" t="s">
        <v>85</v>
      </c>
      <c r="Y21" s="101" t="s">
        <v>63</v>
      </c>
      <c r="Z21" s="91"/>
      <c r="AA21" s="10"/>
      <c r="AB21" s="92" t="s">
        <v>64</v>
      </c>
      <c r="AC21" s="91"/>
      <c r="AD21" s="10"/>
      <c r="AE21" s="10"/>
      <c r="AF21" s="10"/>
      <c r="AG21" s="3"/>
      <c r="AH21" s="3"/>
      <c r="AI21" s="3"/>
      <c r="AJ21" s="3"/>
      <c r="AK21" s="3"/>
      <c r="AL21" s="3"/>
      <c r="AM21" s="3"/>
      <c r="AN21" s="3"/>
      <c r="AO21" s="3"/>
      <c r="AP21" s="3"/>
      <c r="AQ21" s="3"/>
      <c r="AR21" s="3"/>
      <c r="AS21" s="3"/>
      <c r="AT21" s="3"/>
      <c r="AU21" s="3"/>
      <c r="AV21" s="3"/>
      <c r="AW21" s="3"/>
    </row>
    <row r="22" spans="1:49" ht="120" customHeight="1" x14ac:dyDescent="0.3">
      <c r="A22" s="86"/>
      <c r="B22" s="60"/>
      <c r="C22" s="60"/>
      <c r="D22" s="60"/>
      <c r="E22" s="60"/>
      <c r="F22" s="86"/>
      <c r="G22" s="60"/>
      <c r="H22" s="60"/>
      <c r="I22" s="60"/>
      <c r="J22" s="60"/>
      <c r="K22" s="44" t="s">
        <v>65</v>
      </c>
      <c r="L22" s="45" t="s">
        <v>66</v>
      </c>
      <c r="M22" s="46">
        <f>IF(L22="ADECUADO",15,IF(L22="INADECUADO",0,""))</f>
        <v>15</v>
      </c>
      <c r="N22" s="68"/>
      <c r="O22" s="60"/>
      <c r="P22" s="60"/>
      <c r="Q22" s="61"/>
      <c r="R22" s="60"/>
      <c r="S22" s="60"/>
      <c r="T22" s="60"/>
      <c r="U22" s="73"/>
      <c r="V22" s="43"/>
      <c r="W22" s="60"/>
      <c r="X22" s="60"/>
      <c r="Y22" s="60"/>
      <c r="Z22" s="73"/>
      <c r="AA22" s="10"/>
      <c r="AB22" s="60"/>
      <c r="AC22" s="73"/>
      <c r="AD22" s="10"/>
      <c r="AE22" s="10"/>
      <c r="AF22" s="10"/>
      <c r="AG22" s="3"/>
      <c r="AH22" s="3"/>
      <c r="AI22" s="3"/>
      <c r="AJ22" s="3"/>
      <c r="AK22" s="3"/>
      <c r="AL22" s="3"/>
      <c r="AM22" s="3"/>
      <c r="AN22" s="3"/>
      <c r="AO22" s="3"/>
      <c r="AP22" s="3"/>
      <c r="AQ22" s="3"/>
      <c r="AR22" s="3"/>
      <c r="AS22" s="3"/>
      <c r="AT22" s="3"/>
      <c r="AU22" s="3"/>
      <c r="AV22" s="3"/>
      <c r="AW22" s="3"/>
    </row>
    <row r="23" spans="1:49" ht="120" customHeight="1" x14ac:dyDescent="0.3">
      <c r="A23" s="86"/>
      <c r="B23" s="60"/>
      <c r="C23" s="60"/>
      <c r="D23" s="60"/>
      <c r="E23" s="60"/>
      <c r="F23" s="86"/>
      <c r="G23" s="60"/>
      <c r="H23" s="60"/>
      <c r="I23" s="60"/>
      <c r="J23" s="60"/>
      <c r="K23" s="47" t="s">
        <v>67</v>
      </c>
      <c r="L23" s="45" t="s">
        <v>68</v>
      </c>
      <c r="M23" s="46">
        <f>IF(L23="OPORTUNA",15,IF(L23="INOPORTUNA",0,""))</f>
        <v>15</v>
      </c>
      <c r="N23" s="68"/>
      <c r="O23" s="60"/>
      <c r="P23" s="61"/>
      <c r="Q23" s="48" t="s">
        <v>69</v>
      </c>
      <c r="R23" s="60"/>
      <c r="S23" s="60"/>
      <c r="T23" s="60"/>
      <c r="U23" s="73"/>
      <c r="V23" s="43"/>
      <c r="W23" s="60"/>
      <c r="X23" s="60"/>
      <c r="Y23" s="60"/>
      <c r="Z23" s="73"/>
      <c r="AA23" s="10"/>
      <c r="AB23" s="60"/>
      <c r="AC23" s="73"/>
      <c r="AD23" s="10"/>
      <c r="AE23" s="10"/>
      <c r="AF23" s="10"/>
      <c r="AG23" s="3"/>
      <c r="AH23" s="3"/>
      <c r="AI23" s="3"/>
      <c r="AJ23" s="3"/>
      <c r="AK23" s="3"/>
      <c r="AL23" s="3"/>
      <c r="AM23" s="3"/>
      <c r="AN23" s="3"/>
      <c r="AO23" s="3"/>
      <c r="AP23" s="3"/>
      <c r="AQ23" s="3"/>
      <c r="AR23" s="3"/>
      <c r="AS23" s="3"/>
      <c r="AT23" s="3"/>
      <c r="AU23" s="3"/>
      <c r="AV23" s="3"/>
      <c r="AW23" s="3"/>
    </row>
    <row r="24" spans="1:49" ht="100.5" customHeight="1" x14ac:dyDescent="0.3">
      <c r="A24" s="86"/>
      <c r="B24" s="60"/>
      <c r="C24" s="60"/>
      <c r="D24" s="60"/>
      <c r="E24" s="60"/>
      <c r="F24" s="86"/>
      <c r="G24" s="60"/>
      <c r="H24" s="60"/>
      <c r="I24" s="60"/>
      <c r="J24" s="60"/>
      <c r="K24" s="44" t="s">
        <v>70</v>
      </c>
      <c r="L24" s="45" t="s">
        <v>71</v>
      </c>
      <c r="M24" s="46">
        <f>IF(L24="PREVENIR",15,IF(L24="DETECTAR",10,IF(L24="NO ES UN CONTROL",0,"")))</f>
        <v>15</v>
      </c>
      <c r="N24" s="80" t="str">
        <f>IF(N21&lt;86,"DÉBIL",IF(N21&lt;96,"MODERADO",IF(N21&lt;101,"FUERTE","")))</f>
        <v>FUERTE</v>
      </c>
      <c r="O24" s="60"/>
      <c r="P24" s="71" t="str">
        <f>IF(AND(N24="FUERTE",O21="FUERTE (SIEMPRE SE EJECUTA)"),"FUERTE",IF(OR(N24="DÉBIL",O21="DÉBIL (NO SE EJECUTA)"),"DÉBIL",IF(OR(N24="MODERADO",O21="MODERADO (ALGUNAS VECES)"),"MODERADO")))</f>
        <v>FUERTE</v>
      </c>
      <c r="Q24" s="82">
        <f>IF(AND($P$17="FUERTE",$Q$14="DIRECTAMENTE"),2,IF(AND($P$17="FUERTE",$Q$14="DIRECTAMENTE"),2,IF(AND($P$17="FUERTE",$Q$14="DIRECTAMENTE"),2,IF(AND($P$17="FUERTE",$Q$14="NO DISMINUYE"),0,IF(AND($P$17="MODERADO",$Q$14="DIRECTAMENTE"),1,IF(AND($P$17="MODERADO",$Q$14="DIRECTAMENTE"),1,IF(AND($P$17="MODERADO",$Q$14="DIRECTAMENTE"),1,IF(AND($P$17="MODERADO",$Q$14="NO DISMINUYE"),0,"N/A"))))))))</f>
        <v>2</v>
      </c>
      <c r="R24" s="60"/>
      <c r="S24" s="60"/>
      <c r="T24" s="60"/>
      <c r="U24" s="74" t="s">
        <v>72</v>
      </c>
      <c r="V24" s="49"/>
      <c r="W24" s="60"/>
      <c r="X24" s="60"/>
      <c r="Y24" s="60"/>
      <c r="Z24" s="73"/>
      <c r="AA24" s="10"/>
      <c r="AB24" s="60"/>
      <c r="AC24" s="73"/>
      <c r="AD24" s="10"/>
      <c r="AE24" s="10"/>
      <c r="AF24" s="10"/>
      <c r="AG24" s="3"/>
      <c r="AH24" s="3"/>
      <c r="AI24" s="3"/>
      <c r="AJ24" s="3"/>
      <c r="AK24" s="3"/>
      <c r="AL24" s="3"/>
      <c r="AM24" s="3"/>
      <c r="AN24" s="3"/>
      <c r="AO24" s="3"/>
      <c r="AP24" s="3"/>
      <c r="AQ24" s="3"/>
      <c r="AR24" s="3"/>
      <c r="AS24" s="3"/>
      <c r="AT24" s="3"/>
      <c r="AU24" s="3"/>
      <c r="AV24" s="3"/>
      <c r="AW24" s="3"/>
    </row>
    <row r="25" spans="1:49" ht="100.5" customHeight="1" x14ac:dyDescent="0.3">
      <c r="A25" s="86"/>
      <c r="B25" s="60"/>
      <c r="C25" s="60"/>
      <c r="D25" s="60"/>
      <c r="E25" s="60"/>
      <c r="F25" s="86"/>
      <c r="G25" s="60"/>
      <c r="H25" s="60"/>
      <c r="I25" s="60"/>
      <c r="J25" s="60"/>
      <c r="K25" s="44" t="s">
        <v>73</v>
      </c>
      <c r="L25" s="45" t="s">
        <v>74</v>
      </c>
      <c r="M25" s="46">
        <f>IF(L25="CONFIABLE",15,IF(L25="NO CONFIABLE",0,""))</f>
        <v>15</v>
      </c>
      <c r="N25" s="68"/>
      <c r="O25" s="60"/>
      <c r="P25" s="60"/>
      <c r="Q25" s="60"/>
      <c r="R25" s="60"/>
      <c r="S25" s="60"/>
      <c r="T25" s="60"/>
      <c r="U25" s="75"/>
      <c r="V25" s="49"/>
      <c r="W25" s="60"/>
      <c r="X25" s="60"/>
      <c r="Y25" s="60"/>
      <c r="Z25" s="73"/>
      <c r="AA25" s="10"/>
      <c r="AB25" s="60"/>
      <c r="AC25" s="73"/>
      <c r="AD25" s="10"/>
      <c r="AE25" s="10"/>
      <c r="AF25" s="10"/>
      <c r="AG25" s="3"/>
      <c r="AH25" s="3"/>
      <c r="AI25" s="3"/>
      <c r="AJ25" s="3"/>
      <c r="AK25" s="3"/>
      <c r="AL25" s="3"/>
      <c r="AM25" s="3"/>
      <c r="AN25" s="3"/>
      <c r="AO25" s="3"/>
      <c r="AP25" s="3"/>
      <c r="AQ25" s="3"/>
      <c r="AR25" s="3"/>
      <c r="AS25" s="3"/>
      <c r="AT25" s="3"/>
      <c r="AU25" s="3"/>
      <c r="AV25" s="3"/>
      <c r="AW25" s="3"/>
    </row>
    <row r="26" spans="1:49" ht="100.5" customHeight="1" x14ac:dyDescent="0.3">
      <c r="A26" s="86"/>
      <c r="B26" s="60"/>
      <c r="C26" s="60"/>
      <c r="D26" s="60"/>
      <c r="E26" s="60"/>
      <c r="F26" s="86"/>
      <c r="G26" s="60"/>
      <c r="H26" s="60"/>
      <c r="I26" s="60"/>
      <c r="J26" s="60"/>
      <c r="K26" s="44" t="s">
        <v>75</v>
      </c>
      <c r="L26" s="45" t="s">
        <v>76</v>
      </c>
      <c r="M26" s="46">
        <f>IF(L26="SE INVESTIGAN Y RESUELVEN OPORTUNAMENTE",15,IF(L26="NO SE INVESTIGAN,  NI  RESUELVEN OPORTUNAMENTE",0,""))</f>
        <v>15</v>
      </c>
      <c r="N26" s="68"/>
      <c r="O26" s="60"/>
      <c r="P26" s="60"/>
      <c r="Q26" s="60"/>
      <c r="R26" s="60"/>
      <c r="S26" s="60"/>
      <c r="T26" s="60"/>
      <c r="U26" s="83" t="s">
        <v>77</v>
      </c>
      <c r="V26" s="43"/>
      <c r="W26" s="60"/>
      <c r="X26" s="60"/>
      <c r="Y26" s="60"/>
      <c r="Z26" s="73"/>
      <c r="AA26" s="10"/>
      <c r="AB26" s="60"/>
      <c r="AC26" s="73"/>
      <c r="AD26" s="10"/>
      <c r="AE26" s="10"/>
      <c r="AF26" s="10"/>
      <c r="AG26" s="3"/>
      <c r="AH26" s="3"/>
      <c r="AI26" s="3"/>
      <c r="AJ26" s="3"/>
      <c r="AK26" s="3"/>
      <c r="AL26" s="3"/>
      <c r="AM26" s="3"/>
      <c r="AN26" s="3"/>
      <c r="AO26" s="3"/>
      <c r="AP26" s="3"/>
      <c r="AQ26" s="3"/>
      <c r="AR26" s="3"/>
      <c r="AS26" s="3"/>
      <c r="AT26" s="3"/>
      <c r="AU26" s="3"/>
      <c r="AV26" s="3"/>
      <c r="AW26" s="3"/>
    </row>
    <row r="27" spans="1:49" ht="149.25" customHeight="1" x14ac:dyDescent="0.3">
      <c r="A27" s="87"/>
      <c r="B27" s="61"/>
      <c r="C27" s="61"/>
      <c r="D27" s="61"/>
      <c r="E27" s="61"/>
      <c r="F27" s="87"/>
      <c r="G27" s="61"/>
      <c r="H27" s="61"/>
      <c r="I27" s="61"/>
      <c r="J27" s="61"/>
      <c r="K27" s="56" t="s">
        <v>78</v>
      </c>
      <c r="L27" s="57" t="s">
        <v>79</v>
      </c>
      <c r="M27" s="58">
        <f>IF(L27="COMPLETA",10,IF(L27="INCOMPLETA",5,IF(L27="NO EXISTE",0,"")))</f>
        <v>10</v>
      </c>
      <c r="N27" s="99"/>
      <c r="O27" s="61"/>
      <c r="P27" s="61"/>
      <c r="Q27" s="61"/>
      <c r="R27" s="61"/>
      <c r="S27" s="61"/>
      <c r="T27" s="61"/>
      <c r="U27" s="75"/>
      <c r="V27" s="43"/>
      <c r="W27" s="70"/>
      <c r="X27" s="70"/>
      <c r="Y27" s="70"/>
      <c r="Z27" s="84"/>
      <c r="AA27" s="10"/>
      <c r="AB27" s="70"/>
      <c r="AC27" s="84"/>
      <c r="AD27" s="10"/>
      <c r="AE27" s="10"/>
      <c r="AF27" s="10"/>
      <c r="AG27" s="3"/>
      <c r="AH27" s="3"/>
      <c r="AI27" s="3"/>
      <c r="AJ27" s="3"/>
      <c r="AK27" s="3"/>
      <c r="AL27" s="3"/>
      <c r="AM27" s="3"/>
      <c r="AN27" s="3"/>
      <c r="AO27" s="3"/>
      <c r="AP27" s="3"/>
      <c r="AQ27" s="3"/>
      <c r="AR27" s="3"/>
      <c r="AS27" s="3"/>
      <c r="AT27" s="3"/>
      <c r="AU27" s="3"/>
      <c r="AV27" s="3"/>
      <c r="AW27" s="3"/>
    </row>
    <row r="28" spans="1:49" ht="55.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ht="55.5" customHeight="1" x14ac:dyDescent="0.3">
      <c r="A29" s="4"/>
      <c r="B29" s="4"/>
      <c r="C29" s="4"/>
      <c r="D29" s="4"/>
      <c r="E29" s="4"/>
      <c r="F29" s="4"/>
      <c r="G29" s="4"/>
      <c r="H29" s="4"/>
      <c r="I29" s="4"/>
      <c r="J29" s="4"/>
      <c r="K29" s="4"/>
      <c r="L29" s="4"/>
      <c r="M29" s="4"/>
      <c r="N29" s="4"/>
      <c r="O29" s="4"/>
      <c r="P29" s="4"/>
      <c r="Q29" s="4"/>
      <c r="R29" s="4"/>
      <c r="S29" s="4"/>
      <c r="T29" s="4"/>
      <c r="U29" s="4"/>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row>
    <row r="30" spans="1:49" ht="55.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49"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sheetData>
  <mergeCells count="91">
    <mergeCell ref="Y14:Y20"/>
    <mergeCell ref="Z14:Z20"/>
    <mergeCell ref="AB14:AB20"/>
    <mergeCell ref="AC14:AC20"/>
    <mergeCell ref="A11:A13"/>
    <mergeCell ref="A14:A20"/>
    <mergeCell ref="B14:B20"/>
    <mergeCell ref="C14:C20"/>
    <mergeCell ref="D14:D20"/>
    <mergeCell ref="E14:E20"/>
    <mergeCell ref="F14:F20"/>
    <mergeCell ref="G14:G20"/>
    <mergeCell ref="H14:H20"/>
    <mergeCell ref="I14:I20"/>
    <mergeCell ref="J14:J20"/>
    <mergeCell ref="X14:X20"/>
    <mergeCell ref="A1:A3"/>
    <mergeCell ref="A8:A9"/>
    <mergeCell ref="A10:E10"/>
    <mergeCell ref="B11:B13"/>
    <mergeCell ref="C11:C13"/>
    <mergeCell ref="D11:D13"/>
    <mergeCell ref="E11:E13"/>
    <mergeCell ref="F10:U10"/>
    <mergeCell ref="W10:Z12"/>
    <mergeCell ref="AB10:AC12"/>
    <mergeCell ref="F11:I11"/>
    <mergeCell ref="J11:R11"/>
    <mergeCell ref="T11:U11"/>
    <mergeCell ref="F12:I12"/>
    <mergeCell ref="Q12:Q13"/>
    <mergeCell ref="R12:R13"/>
    <mergeCell ref="T12:T13"/>
    <mergeCell ref="U12:U13"/>
    <mergeCell ref="B1:AA3"/>
    <mergeCell ref="B4:I4"/>
    <mergeCell ref="J4:K7"/>
    <mergeCell ref="L4:O5"/>
    <mergeCell ref="P4:AC7"/>
    <mergeCell ref="B6:I6"/>
    <mergeCell ref="B7:I7"/>
    <mergeCell ref="N24:N27"/>
    <mergeCell ref="Q24:Q27"/>
    <mergeCell ref="U24:U25"/>
    <mergeCell ref="U26:U27"/>
    <mergeCell ref="R21:R27"/>
    <mergeCell ref="S21:S27"/>
    <mergeCell ref="T21:T27"/>
    <mergeCell ref="U21:U23"/>
    <mergeCell ref="Z21:Z27"/>
    <mergeCell ref="AB21:AB27"/>
    <mergeCell ref="AC21:AC27"/>
    <mergeCell ref="P21:P23"/>
    <mergeCell ref="P24:P27"/>
    <mergeCell ref="Q21:Q22"/>
    <mergeCell ref="W21:W27"/>
    <mergeCell ref="X21:X27"/>
    <mergeCell ref="Y21:Y27"/>
    <mergeCell ref="W14:W20"/>
    <mergeCell ref="N17:N20"/>
    <mergeCell ref="Q17:Q20"/>
    <mergeCell ref="U19:U20"/>
    <mergeCell ref="A21:A27"/>
    <mergeCell ref="B21:B27"/>
    <mergeCell ref="C21:C27"/>
    <mergeCell ref="D21:D27"/>
    <mergeCell ref="E21:E27"/>
    <mergeCell ref="F21:F27"/>
    <mergeCell ref="G21:G27"/>
    <mergeCell ref="H21:H27"/>
    <mergeCell ref="I21:I27"/>
    <mergeCell ref="J21:J27"/>
    <mergeCell ref="N21:N23"/>
    <mergeCell ref="O21:O27"/>
    <mergeCell ref="U14:U16"/>
    <mergeCell ref="U17:U18"/>
    <mergeCell ref="O12:O13"/>
    <mergeCell ref="R14:R20"/>
    <mergeCell ref="S14:S20"/>
    <mergeCell ref="T14:T20"/>
    <mergeCell ref="P14:P16"/>
    <mergeCell ref="Q14:Q15"/>
    <mergeCell ref="J12:J13"/>
    <mergeCell ref="K12:K13"/>
    <mergeCell ref="L12:L13"/>
    <mergeCell ref="M12:M13"/>
    <mergeCell ref="N12:N13"/>
    <mergeCell ref="P12:P13"/>
    <mergeCell ref="N14:N16"/>
    <mergeCell ref="O14:O20"/>
    <mergeCell ref="P17:P20"/>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0000000}">
      <formula1>$AA$17:$AA$19</formula1>
    </dataValidation>
  </dataValidations>
  <pageMargins left="0.70866141732283472" right="0.70866141732283472" top="0.74803149606299213" bottom="0.74803149606299213" header="0" footer="0"/>
  <pageSetup scale="14"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PM03.Administrar el Sistema PDM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IPES- Paola Ortega</dc:creator>
  <cp:lastModifiedBy>Cuenta Microsoft</cp:lastModifiedBy>
  <dcterms:created xsi:type="dcterms:W3CDTF">2025-02-27T20:50:31Z</dcterms:created>
  <dcterms:modified xsi:type="dcterms:W3CDTF">2026-05-20T20:41:48Z</dcterms:modified>
</cp:coreProperties>
</file>