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C3901AA0-6B46-497E-ACBA-F1B38815A85D}"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jgnec5tnRpbiiOSv4w+Ale1CzjgDhvaHFIYSPylpm4s="/>
    </ext>
  </extLst>
</workbook>
</file>

<file path=xl/calcChain.xml><?xml version="1.0" encoding="utf-8"?>
<calcChain xmlns="http://schemas.openxmlformats.org/spreadsheetml/2006/main">
  <c r="H74" i="4" l="1"/>
  <c r="G74" i="4"/>
  <c r="H47" i="4"/>
  <c r="G47" i="4"/>
  <c r="H21" i="4"/>
  <c r="G21" i="4"/>
  <c r="M20" i="1"/>
  <c r="M19" i="1"/>
  <c r="M18" i="1"/>
  <c r="M17" i="1"/>
  <c r="M16" i="1"/>
  <c r="M15" i="1"/>
  <c r="M14" i="1"/>
  <c r="N14" i="1" s="1"/>
  <c r="N17" i="1" s="1"/>
  <c r="P17" i="1" s="1"/>
  <c r="H14" i="1"/>
  <c r="I14" i="1" s="1"/>
  <c r="Q17" i="1" l="1"/>
  <c r="R14" i="1" s="1"/>
  <c r="S14" i="1" s="1"/>
  <c r="T14" i="1" s="1"/>
  <c r="P14" i="1"/>
</calcChain>
</file>

<file path=xl/sharedStrings.xml><?xml version="1.0" encoding="utf-8"?>
<sst xmlns="http://schemas.openxmlformats.org/spreadsheetml/2006/main" count="329" uniqueCount="199">
  <si>
    <t>MAPA DE RIESGOS</t>
  </si>
  <si>
    <t xml:space="preserve">Código: </t>
  </si>
  <si>
    <t>PE01-FO-002</t>
  </si>
  <si>
    <t>Versión:</t>
  </si>
  <si>
    <t>Fecha:</t>
  </si>
  <si>
    <t>PROCESO</t>
  </si>
  <si>
    <t>PLANEACIÓN ESTRATÉGICA Y TÁCTICA</t>
  </si>
  <si>
    <t>OBJETIVO DEL PROCESO</t>
  </si>
  <si>
    <t>Dirigir y coordinar la formulación, implementación y seguimiento de la Plataforma Estratégica de la Entidad  y los proyectos de inversión en el marco de las políticas de gestión y desempeño, en concordancia con las líneas de intervención y los programas del plan de desarrollo distrital, las políticas del sector y la normatividad vigente para el logro de los objetivos propuestos de la entidad.</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</si>
  <si>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</si>
  <si>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</si>
  <si>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</si>
  <si>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</si>
  <si>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</si>
  <si>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Inicia con la formulación del Plan Estratégico Institucional (PEI), que determina el direccionamiento técnico y misional de las dependencias en forma táctica y operativa para el cumplimiento de su visión. Y finaliza con el monitoreo y evaluación de la planeación estratégica formulada, y la rendición de cuenta, que permite la recepción de retroalimentación sobre el ejercicio y resultados de la planeación estratégica institucional. </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</si>
  <si>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</si>
  <si>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</si>
  <si>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</si>
  <si>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</si>
  <si>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</si>
  <si>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</si>
  <si>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</si>
  <si>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</si>
  <si>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</si>
  <si>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</si>
  <si>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</si>
  <si>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</si>
  <si>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</si>
  <si>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</si>
  <si>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</si>
  <si>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</si>
  <si>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</si>
  <si>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</si>
  <si>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</si>
  <si>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</si>
  <si>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</si>
  <si>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</si>
  <si>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</si>
  <si>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</si>
  <si>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</si>
  <si>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</si>
  <si>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</si>
  <si>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</si>
  <si>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</si>
  <si>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</si>
  <si>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</si>
  <si>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</si>
  <si>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</si>
  <si>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Manipulación de las evaluaciones técnicas de los proponentes por presiones indebidas, o con el fin de recibir beneficios a nombre propio o de terceros.</t>
  </si>
  <si>
    <t>Omisión intencional de los criterios técnicos para la selección de los proponentes</t>
  </si>
  <si>
    <t xml:space="preserve">Posibilidad de afectación económica por uso del poder    en el concepto emitido  por parte del funcionario o contratista del equipo PIGA con el fin de beneficiar a un proponente especifico que esté participando en los procesos de contratación del Instituto. </t>
  </si>
  <si>
    <t xml:space="preserve">
1. Pérdida de imagen y de credibilidad institucional.
2. Investigaciones penales y disciplinarias
</t>
  </si>
  <si>
    <t>BAJA</t>
  </si>
  <si>
    <t>MAYOR</t>
  </si>
  <si>
    <r>
      <rPr>
        <sz val="16"/>
        <color theme="1"/>
        <rFont val="Arial"/>
      </rPr>
      <t xml:space="preserve">
Realizar revisiones de cada una de las evaluaciones técnicas por parte del profesional PIGA, el profesional jurídico y el subdirector/a de la SDAE. 
</t>
    </r>
    <r>
      <rPr>
        <b/>
        <sz val="16"/>
        <color theme="1"/>
        <rFont val="Arial"/>
      </rPr>
      <t xml:space="preserve">Responsable: </t>
    </r>
    <r>
      <rPr>
        <sz val="16"/>
        <color theme="1"/>
        <rFont val="Arial"/>
      </rPr>
      <t>Subdirector/a SDAE y equipo PIGA</t>
    </r>
    <r>
      <rPr>
        <b/>
        <sz val="16"/>
        <color theme="1"/>
        <rFont val="Arial"/>
      </rPr>
      <t xml:space="preserve">
periodicidad: </t>
    </r>
    <r>
      <rPr>
        <sz val="16"/>
        <color theme="1"/>
        <rFont val="Arial"/>
      </rPr>
      <t>Cada vez que se genere las publicaciones del proceso con el requerimiento contractual</t>
    </r>
    <r>
      <rPr>
        <b/>
        <sz val="16"/>
        <color theme="1"/>
        <rFont val="Arial"/>
      </rPr>
      <t xml:space="preserve">
propósito: </t>
    </r>
    <r>
      <rPr>
        <sz val="16"/>
        <color theme="1"/>
        <rFont val="Arial"/>
      </rPr>
      <t xml:space="preserve">Tener 3 verificaciones independientes de que se estén cumpliendo los requisitos solicitados, para evitar manipulaciones de la evaluación. </t>
    </r>
    <r>
      <rPr>
        <b/>
        <sz val="16"/>
        <color theme="1"/>
        <rFont val="Arial"/>
      </rPr>
      <t xml:space="preserve">
evidencias: </t>
    </r>
    <r>
      <rPr>
        <sz val="16"/>
        <color theme="1"/>
        <rFont val="Arial"/>
      </rPr>
      <t xml:space="preserve">Formatos de evaluación técnica debidamente firmados. </t>
    </r>
    <r>
      <rPr>
        <b/>
        <sz val="16"/>
        <color theme="1"/>
        <rFont val="Arial"/>
      </rPr>
      <t xml:space="preserve">
Observaciones o desviaciones:  </t>
    </r>
    <r>
      <rPr>
        <sz val="16"/>
        <color theme="1"/>
        <rFont val="Arial"/>
      </rPr>
      <t>Las evaluaciones se radican mediante memorando para la revisión de la subdirección jurídica y contractual</t>
    </r>
    <r>
      <rPr>
        <b/>
        <sz val="16"/>
        <color theme="1"/>
        <rFont val="Arial"/>
      </rPr>
      <t xml:space="preserve"> </t>
    </r>
    <r>
      <rPr>
        <sz val="16"/>
        <color theme="1"/>
        <rFont val="Arial"/>
      </rPr>
      <t xml:space="preserve">
</t>
    </r>
  </si>
  <si>
    <t>¿Existe un responsable asignado a la ejecución del control?</t>
  </si>
  <si>
    <t>ASIGNADO</t>
  </si>
  <si>
    <t>FUERTE (Siempre se Ejecuta)</t>
  </si>
  <si>
    <t>DIRECTAMENTE</t>
  </si>
  <si>
    <t xml:space="preserve">Remitir mediante correo electrónico al subdirector/a de la situación presentada para el debido proceso. </t>
  </si>
  <si>
    <t xml:space="preserve">En el marco de la planificación contractual para la vigencia 2026, durante el primer cuatrimestre no se han suscrito los contratos proyectados, dado que actualmente se están ejecutando y agotando los recursos correspondientes a la vigencia 2025. En consecuencia, se tiene previsto formalizar para el segundo cuatrimestre los siguientes contratos:
1. PRESTACIÓN DE SERVICIOS DE FUMIGACIÓN, CONTROL DE VECTORES Y DESINFECCIÓN DE ÁREAS EN LAS PLAZAS DE MERCADO Y ALTERNATIVAS COMERCIALES A CARGO DEL INSTITUTO PARA LA ECONOMÍA SOCIAL - IPES
2. PRESTAR EL SERVICIO DE LAVADO, DESINFECCIÓN Y LIMPIEZA DE TANQUES DE ALMACENAMIENTO DE AGUA POTABLE Y ANÁLISIS DE POTABILIDAD DEL AGUA EN LAS PLAZAS DE MERCADO Y ALTERNATIVAS COMERCIALES A CARGO DEL INSTITUTO PARA LA ECONOMÍA SOCIAL - IPES
3. PRESTACIÓN DE SERVICIOS DE RECOLECCIÓN, TRANSPORTE, APROVECHAMIENTO Y DISPOSICIÓN LIMPIA DE RESIDUOS ORGÁNICOS GENERADOS EN PLAZAS DE MERCADO DISTRITALES Y PUNTOS COMERCIALES ADMINISTRADOS POR EL IPES
4. REALIZAR LA INSTALACIÓN Y MANTENIMIENTO DE LOS JARDINES VERTICALES EN EL EQUIPAMIENTO ADMINISTRADO PRIORIZADO POR EL INSTITUTO PARA LA ECONOMÍA SOCIAL – IPES
Se espera en el segundo cuatrimestre, tener las evidencias relacionadas a los procesos de contratación. </t>
  </si>
  <si>
    <t>Durante el primer cuatrimestre no se han suscrito los contratos proyectados, dado que actualmente se están ejecutando y agotando los recursos correspondientes a la vigencia 2025</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</si>
  <si>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</si>
  <si>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</si>
  <si>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</si>
  <si>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</si>
  <si>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</si>
  <si>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</si>
  <si>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</si>
  <si>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</si>
  <si>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</si>
  <si>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</si>
  <si>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</si>
  <si>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</si>
  <si>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</si>
  <si>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</si>
  <si>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</si>
  <si>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</si>
  <si>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</si>
  <si>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</si>
  <si>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MUY BAJA</t>
  </si>
  <si>
    <t>LEVE</t>
  </si>
  <si>
    <t>MUY BAJA - LEVE</t>
  </si>
  <si>
    <t>BAJO</t>
  </si>
  <si>
    <t>INADECUADO</t>
  </si>
  <si>
    <t>MENOR</t>
  </si>
  <si>
    <t>MUY BAJA - MENOR</t>
  </si>
  <si>
    <t>INOPORTUNA</t>
  </si>
  <si>
    <t>MEDIA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</si>
  <si>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</si>
  <si>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</si>
  <si>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</si>
  <si>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</si>
  <si>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</si>
  <si>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</si>
  <si>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</si>
  <si>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</si>
  <si>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</si>
  <si>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</si>
  <si>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</si>
  <si>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</si>
  <si>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</si>
  <si>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</si>
  <si>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</si>
  <si>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</si>
  <si>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</si>
  <si>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</si>
  <si>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</si>
  <si>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</si>
  <si>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</si>
  <si>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</si>
  <si>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</si>
  <si>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</si>
  <si>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</si>
  <si>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</si>
  <si>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</si>
  <si>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</si>
  <si>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</si>
  <si>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</si>
  <si>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</si>
  <si>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</si>
  <si>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</si>
  <si>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</si>
  <si>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</si>
  <si>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</si>
  <si>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</si>
  <si>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</si>
  <si>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</si>
  <si>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</si>
  <si>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</si>
  <si>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</si>
  <si>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</si>
  <si>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</si>
  <si>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</si>
  <si>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</si>
  <si>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</si>
  <si>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</si>
  <si>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</si>
  <si>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</si>
  <si>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</si>
  <si>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</si>
  <si>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</si>
  <si>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</si>
  <si>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</si>
  <si>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</si>
  <si>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</si>
  <si>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</si>
  <si>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</si>
  <si>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</si>
  <si>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</si>
  <si>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</si>
  <si>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</si>
  <si>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</si>
  <si>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</si>
  <si>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</si>
  <si>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</si>
  <si>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</si>
  <si>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</si>
  <si>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</si>
  <si>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</si>
  <si>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</si>
  <si>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</si>
  <si>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</si>
  <si>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</si>
  <si>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</si>
  <si>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</si>
  <si>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</si>
  <si>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</si>
  <si>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</si>
  <si>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</si>
  <si>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</si>
  <si>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</si>
  <si>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</si>
  <si>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</si>
  <si>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</si>
  <si>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</si>
  <si>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</si>
  <si>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X</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</si>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</sst>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4">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8" xfId="0" applyFont="1" applyBorder="1" applyAlignment="1">
      <alignment horizontal="left" vertical="top" wrapText="1"/>
    </xf>
    <xf numFmtId="0" fontId="7" fillId="0" borderId="59" xfId="0" applyFont="1" applyBorder="1" applyAlignment="1">
      <alignment horizontal="center" vertical="center" wrapText="1"/>
    </xf>
    <xf numFmtId="1" fontId="6" fillId="0" borderId="59" xfId="0" applyNumberFormat="1" applyFont="1" applyBorder="1" applyAlignment="1">
      <alignment horizontal="center" vertical="center"/>
    </xf>
    <xf numFmtId="0" fontId="8" fillId="0" borderId="0" xfId="0" applyFont="1" applyAlignment="1">
      <alignment horizontal="center"/>
    </xf>
    <xf numFmtId="0" fontId="6" fillId="0" borderId="62" xfId="0" applyFont="1" applyBorder="1" applyAlignment="1">
      <alignment horizontal="left" vertical="top" wrapText="1"/>
    </xf>
    <xf numFmtId="0" fontId="7" fillId="0" borderId="63" xfId="0" applyFont="1" applyBorder="1" applyAlignment="1">
      <alignment horizontal="center" vertical="center" wrapText="1"/>
    </xf>
    <xf numFmtId="1" fontId="6" fillId="0" borderId="63"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69" xfId="0" applyFont="1" applyBorder="1" applyAlignment="1">
      <alignment horizontal="left" vertical="top" wrapText="1"/>
    </xf>
    <xf numFmtId="0" fontId="7" fillId="0" borderId="70" xfId="0" applyFont="1" applyBorder="1" applyAlignment="1">
      <alignment horizontal="center" vertical="center" wrapText="1"/>
    </xf>
    <xf numFmtId="1" fontId="6" fillId="0" borderId="70" xfId="0" applyNumberFormat="1" applyFont="1" applyBorder="1" applyAlignment="1">
      <alignment horizontal="center" vertical="center"/>
    </xf>
    <xf numFmtId="0" fontId="19" fillId="0" borderId="58" xfId="0" applyFont="1" applyBorder="1" applyAlignment="1">
      <alignment horizontal="left" vertical="top" wrapText="1"/>
    </xf>
    <xf numFmtId="0" fontId="19" fillId="0" borderId="62"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3" xfId="0" applyFont="1" applyBorder="1" applyAlignment="1">
      <alignment horizontal="left" vertical="top" wrapText="1"/>
    </xf>
    <xf numFmtId="0" fontId="21" fillId="0" borderId="8" xfId="0" applyFont="1" applyBorder="1" applyAlignment="1">
      <alignment vertical="center" wrapText="1"/>
    </xf>
    <xf numFmtId="0" fontId="21" fillId="0" borderId="56" xfId="0" applyFont="1" applyBorder="1" applyAlignment="1">
      <alignment vertical="center" wrapText="1"/>
    </xf>
    <xf numFmtId="0" fontId="21" fillId="0" borderId="83"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9"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0" xfId="0" applyNumberFormat="1" applyFont="1" applyBorder="1" applyAlignment="1">
      <alignment horizontal="center" vertical="center" wrapText="1"/>
    </xf>
    <xf numFmtId="0" fontId="3" fillId="0" borderId="64" xfId="0" applyFont="1" applyBorder="1"/>
    <xf numFmtId="0" fontId="4" fillId="0" borderId="44" xfId="0" applyFont="1" applyBorder="1" applyAlignment="1">
      <alignment horizontal="center" vertical="center" wrapText="1"/>
    </xf>
    <xf numFmtId="0" fontId="3" fillId="0" borderId="57" xfId="0" applyFont="1" applyBorder="1"/>
    <xf numFmtId="0" fontId="3" fillId="0" borderId="68" xfId="0" applyFont="1" applyBorder="1"/>
    <xf numFmtId="0" fontId="17" fillId="0" borderId="66" xfId="0" applyFont="1" applyBorder="1" applyAlignment="1">
      <alignment horizontal="center" vertical="center" wrapText="1"/>
    </xf>
    <xf numFmtId="0" fontId="3" fillId="0" borderId="71" xfId="0" applyFont="1" applyBorder="1"/>
    <xf numFmtId="0" fontId="17"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7" fillId="0" borderId="57"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7" fillId="8" borderId="61" xfId="0" applyFont="1" applyFill="1" applyBorder="1" applyAlignment="1">
      <alignment horizontal="left" vertical="center" wrapText="1"/>
    </xf>
    <xf numFmtId="0" fontId="3" fillId="0" borderId="67" xfId="0" applyFont="1" applyBorder="1"/>
    <xf numFmtId="0" fontId="18" fillId="0" borderId="61" xfId="0" applyFont="1" applyBorder="1" applyAlignment="1">
      <alignment horizontal="center" vertical="center"/>
    </xf>
    <xf numFmtId="0" fontId="3" fillId="0" borderId="72" xfId="0" applyFont="1" applyBorder="1"/>
    <xf numFmtId="0" fontId="14" fillId="0" borderId="61" xfId="0" applyFont="1" applyBorder="1" applyAlignment="1">
      <alignment horizontal="left" vertical="center" wrapText="1"/>
    </xf>
    <xf numFmtId="0" fontId="3" fillId="0" borderId="65" xfId="0" applyFont="1" applyBorder="1"/>
    <xf numFmtId="164" fontId="15" fillId="0" borderId="44" xfId="0" applyNumberFormat="1" applyFont="1" applyBorder="1" applyAlignment="1">
      <alignment horizontal="center" vertical="center" wrapText="1"/>
    </xf>
    <xf numFmtId="0" fontId="16" fillId="0" borderId="44" xfId="0" applyFont="1" applyBorder="1" applyAlignment="1">
      <alignment horizontal="center" vertical="center" wrapText="1"/>
    </xf>
    <xf numFmtId="0" fontId="8" fillId="0" borderId="61" xfId="0" applyFont="1" applyBorder="1" applyAlignment="1">
      <alignment horizontal="center" vertical="center" wrapText="1"/>
    </xf>
    <xf numFmtId="0" fontId="20" fillId="3" borderId="74" xfId="0" applyFont="1" applyFill="1" applyBorder="1" applyAlignment="1">
      <alignment horizontal="center" wrapText="1"/>
    </xf>
    <xf numFmtId="0" fontId="3" fillId="0" borderId="75" xfId="0" applyFont="1" applyBorder="1"/>
    <xf numFmtId="0" fontId="3" fillId="0" borderId="76" xfId="0" applyFont="1" applyBorder="1"/>
    <xf numFmtId="0" fontId="22" fillId="0" borderId="28" xfId="0" applyFont="1" applyBorder="1" applyAlignment="1">
      <alignment horizontal="left" vertical="center" wrapText="1"/>
    </xf>
    <xf numFmtId="0" fontId="3" fillId="0" borderId="77" xfId="0" applyFont="1" applyBorder="1"/>
    <xf numFmtId="0" fontId="22" fillId="0" borderId="78" xfId="0" applyFont="1" applyBorder="1" applyAlignment="1">
      <alignment horizontal="left" vertical="center" wrapText="1"/>
    </xf>
    <xf numFmtId="0" fontId="3" fillId="0" borderId="79" xfId="0" applyFont="1" applyBorder="1"/>
    <xf numFmtId="0" fontId="3" fillId="0" borderId="80" xfId="0" applyFont="1" applyBorder="1"/>
    <xf numFmtId="0" fontId="3" fillId="0" borderId="81" xfId="0" applyFont="1" applyBorder="1"/>
    <xf numFmtId="0" fontId="3" fillId="0" borderId="82"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4" xfId="0" applyFont="1" applyFill="1" applyBorder="1" applyAlignment="1">
      <alignment horizontal="center"/>
    </xf>
    <xf numFmtId="0" fontId="3" fillId="0" borderId="85" xfId="0" applyFont="1" applyBorder="1"/>
    <xf numFmtId="0" fontId="3" fillId="0" borderId="86"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J5" workbookViewId="0">
      <selection activeCell="J4" sqref="J4:K7"/>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c r="M7" s="17" t="s">
        <v>177</v>
      </c>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15</v>
      </c>
      <c r="B10" s="85"/>
      <c r="C10" s="85"/>
      <c r="D10" s="85"/>
      <c r="E10" s="90"/>
      <c r="F10" s="91" t="s">
        <v>16</v>
      </c>
      <c r="G10" s="92"/>
      <c r="H10" s="92"/>
      <c r="I10" s="92"/>
      <c r="J10" s="92"/>
      <c r="K10" s="92"/>
      <c r="L10" s="92"/>
      <c r="M10" s="92"/>
      <c r="N10" s="92"/>
      <c r="O10" s="92"/>
      <c r="P10" s="92"/>
      <c r="Q10" s="92"/>
      <c r="R10" s="92"/>
      <c r="S10" s="92"/>
      <c r="T10" s="92"/>
      <c r="U10" s="93"/>
      <c r="V10" s="27"/>
      <c r="W10" s="94" t="s">
        <v>17</v>
      </c>
      <c r="X10" s="71"/>
      <c r="Y10" s="71"/>
      <c r="Z10" s="72"/>
      <c r="AA10" s="10"/>
      <c r="AB10" s="95" t="s">
        <v>18</v>
      </c>
      <c r="AC10" s="72"/>
      <c r="AD10" s="10"/>
      <c r="AE10" s="10"/>
      <c r="AF10" s="10"/>
    </row>
    <row r="11" spans="1:49" ht="14.25" customHeight="1" x14ac:dyDescent="0.3">
      <c r="A11" s="96" t="s">
        <v>19</v>
      </c>
      <c r="B11" s="99" t="s">
        <v>20</v>
      </c>
      <c r="C11" s="96" t="s">
        <v>21</v>
      </c>
      <c r="D11" s="96" t="s">
        <v>22</v>
      </c>
      <c r="E11" s="99" t="s">
        <v>23</v>
      </c>
      <c r="F11" s="115" t="s">
        <v>24</v>
      </c>
      <c r="G11" s="116"/>
      <c r="H11" s="116"/>
      <c r="I11" s="117"/>
      <c r="J11" s="118" t="s">
        <v>25</v>
      </c>
      <c r="K11" s="116"/>
      <c r="L11" s="116"/>
      <c r="M11" s="116"/>
      <c r="N11" s="116"/>
      <c r="O11" s="116"/>
      <c r="P11" s="116"/>
      <c r="Q11" s="116"/>
      <c r="R11" s="116"/>
      <c r="S11" s="28"/>
      <c r="T11" s="118" t="s">
        <v>26</v>
      </c>
      <c r="U11" s="116"/>
      <c r="V11" s="27"/>
      <c r="W11" s="68"/>
      <c r="X11" s="73"/>
      <c r="Y11" s="73"/>
      <c r="Z11" s="74"/>
      <c r="AA11" s="10"/>
      <c r="AB11" s="68"/>
      <c r="AC11" s="74"/>
      <c r="AD11" s="29"/>
      <c r="AE11" s="29"/>
      <c r="AF11" s="29"/>
    </row>
    <row r="12" spans="1:49" ht="32.25" customHeight="1" x14ac:dyDescent="0.3">
      <c r="A12" s="97"/>
      <c r="B12" s="100"/>
      <c r="C12" s="97"/>
      <c r="D12" s="97"/>
      <c r="E12" s="100"/>
      <c r="F12" s="89" t="s">
        <v>27</v>
      </c>
      <c r="G12" s="85"/>
      <c r="H12" s="85"/>
      <c r="I12" s="90"/>
      <c r="J12" s="119" t="s">
        <v>28</v>
      </c>
      <c r="K12" s="121" t="s">
        <v>29</v>
      </c>
      <c r="L12" s="121" t="s">
        <v>30</v>
      </c>
      <c r="M12" s="121" t="s">
        <v>31</v>
      </c>
      <c r="N12" s="86" t="s">
        <v>32</v>
      </c>
      <c r="O12" s="88" t="s">
        <v>33</v>
      </c>
      <c r="P12" s="86" t="s">
        <v>34</v>
      </c>
      <c r="Q12" s="86" t="s">
        <v>35</v>
      </c>
      <c r="R12" s="86" t="s">
        <v>36</v>
      </c>
      <c r="S12" s="30"/>
      <c r="T12" s="88" t="s">
        <v>37</v>
      </c>
      <c r="U12" s="86" t="s">
        <v>38</v>
      </c>
      <c r="V12" s="31"/>
      <c r="W12" s="69"/>
      <c r="X12" s="75"/>
      <c r="Y12" s="75"/>
      <c r="Z12" s="76"/>
      <c r="AA12" s="29"/>
      <c r="AB12" s="69"/>
      <c r="AC12" s="76"/>
      <c r="AD12" s="29"/>
      <c r="AE12" s="10"/>
      <c r="AF12" s="29"/>
    </row>
    <row r="13" spans="1:49" ht="74.25" customHeight="1" x14ac:dyDescent="0.3">
      <c r="A13" s="98"/>
      <c r="B13" s="101"/>
      <c r="C13" s="98"/>
      <c r="D13" s="98"/>
      <c r="E13" s="101"/>
      <c r="F13" s="9" t="s">
        <v>39</v>
      </c>
      <c r="G13" s="32" t="s">
        <v>40</v>
      </c>
      <c r="H13" s="33"/>
      <c r="I13" s="34" t="s">
        <v>41</v>
      </c>
      <c r="J13" s="120"/>
      <c r="K13" s="87"/>
      <c r="L13" s="87"/>
      <c r="M13" s="87"/>
      <c r="N13" s="87"/>
      <c r="O13" s="87"/>
      <c r="P13" s="87"/>
      <c r="Q13" s="87"/>
      <c r="R13" s="87"/>
      <c r="S13" s="35"/>
      <c r="T13" s="87"/>
      <c r="U13" s="87"/>
      <c r="V13" s="31"/>
      <c r="W13" s="36" t="s">
        <v>42</v>
      </c>
      <c r="X13" s="37" t="s">
        <v>43</v>
      </c>
      <c r="Y13" s="37" t="s">
        <v>44</v>
      </c>
      <c r="Z13" s="38" t="s">
        <v>45</v>
      </c>
      <c r="AA13" s="29"/>
      <c r="AB13" s="39" t="s">
        <v>46</v>
      </c>
      <c r="AC13" s="40" t="s">
        <v>47</v>
      </c>
      <c r="AD13" s="29"/>
      <c r="AE13" s="10"/>
      <c r="AF13" s="29"/>
    </row>
    <row r="14" spans="1:49" ht="120" customHeight="1" x14ac:dyDescent="0.3">
      <c r="A14" s="125">
        <v>1</v>
      </c>
      <c r="B14" s="124" t="s">
        <v>48</v>
      </c>
      <c r="C14" s="124" t="s">
        <v>49</v>
      </c>
      <c r="D14" s="124" t="s">
        <v>50</v>
      </c>
      <c r="E14" s="124" t="s">
        <v>51</v>
      </c>
      <c r="F14" s="96" t="s">
        <v>52</v>
      </c>
      <c r="G14" s="88" t="s">
        <v>53</v>
      </c>
      <c r="H14" s="122" t="str">
        <f>+CONCATENATE(F14," - ",G14)</f>
        <v>BAJA - MAYOR</v>
      </c>
      <c r="I14" s="123" t="str">
        <f>+VLOOKUP(H14,Datos!D3:E27,2,FALSE)</f>
        <v>ALTO</v>
      </c>
      <c r="J14" s="124" t="s">
        <v>54</v>
      </c>
      <c r="K14" s="41" t="s">
        <v>55</v>
      </c>
      <c r="L14" s="42" t="s">
        <v>56</v>
      </c>
      <c r="M14" s="43">
        <f>IF(L14="ASIGNADO",15,IF(L14="NO ASIGNADO",0,""))</f>
        <v>15</v>
      </c>
      <c r="N14" s="102">
        <f>SUM(M14:M20)</f>
        <v>100</v>
      </c>
      <c r="O14" s="104" t="s">
        <v>57</v>
      </c>
      <c r="P14" s="111">
        <f>IF(P17="DÉBIL",0,IF(P17="MODERADO",50,IF(P17="FUERTE",100,"")))</f>
        <v>100</v>
      </c>
      <c r="Q14" s="112" t="s">
        <v>58</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MAYOR</v>
      </c>
      <c r="T14" s="114" t="str">
        <f>+VLOOKUP(S14,Datos!$D$3:$E$17,2,FALSE)</f>
        <v>ALTO</v>
      </c>
      <c r="U14" s="130" t="s">
        <v>59</v>
      </c>
      <c r="V14" s="44"/>
      <c r="W14" s="132"/>
      <c r="X14" s="133" t="s">
        <v>60</v>
      </c>
      <c r="Y14" s="133"/>
      <c r="Z14" s="134"/>
      <c r="AA14" s="10"/>
      <c r="AB14" s="133" t="s">
        <v>61</v>
      </c>
      <c r="AC14" s="134"/>
      <c r="AD14" s="10"/>
      <c r="AE14" s="10"/>
      <c r="AF14" s="10"/>
    </row>
    <row r="15" spans="1:49" ht="120" customHeight="1" x14ac:dyDescent="0.3">
      <c r="A15" s="97"/>
      <c r="B15" s="105"/>
      <c r="C15" s="105"/>
      <c r="D15" s="105"/>
      <c r="E15" s="105"/>
      <c r="F15" s="97"/>
      <c r="G15" s="105"/>
      <c r="H15" s="105"/>
      <c r="I15" s="105"/>
      <c r="J15" s="105"/>
      <c r="K15" s="45" t="s">
        <v>62</v>
      </c>
      <c r="L15" s="46" t="s">
        <v>63</v>
      </c>
      <c r="M15" s="47">
        <f>IF(L15="ADECUADO",15,IF(L15="INADECUADO",0,""))</f>
        <v>15</v>
      </c>
      <c r="N15" s="103"/>
      <c r="O15" s="105"/>
      <c r="P15" s="105"/>
      <c r="Q15" s="87"/>
      <c r="R15" s="105"/>
      <c r="S15" s="105"/>
      <c r="T15" s="105"/>
      <c r="U15" s="131"/>
      <c r="V15" s="44"/>
      <c r="W15" s="105"/>
      <c r="X15" s="105"/>
      <c r="Y15" s="105"/>
      <c r="Z15" s="131"/>
      <c r="AA15" s="10"/>
      <c r="AB15" s="105"/>
      <c r="AC15" s="131"/>
      <c r="AD15" s="10"/>
      <c r="AE15" s="10"/>
      <c r="AF15" s="10"/>
    </row>
    <row r="16" spans="1:49" ht="120" customHeight="1" x14ac:dyDescent="0.3">
      <c r="A16" s="97"/>
      <c r="B16" s="105"/>
      <c r="C16" s="105"/>
      <c r="D16" s="105"/>
      <c r="E16" s="105"/>
      <c r="F16" s="97"/>
      <c r="G16" s="105"/>
      <c r="H16" s="105"/>
      <c r="I16" s="105"/>
      <c r="J16" s="105"/>
      <c r="K16" s="48" t="s">
        <v>64</v>
      </c>
      <c r="L16" s="46" t="s">
        <v>65</v>
      </c>
      <c r="M16" s="47">
        <f>IF(L16="OPORTUNA",15,IF(L16="INOPORTUNA",0,""))</f>
        <v>15</v>
      </c>
      <c r="N16" s="103"/>
      <c r="O16" s="105"/>
      <c r="P16" s="87"/>
      <c r="Q16" s="49" t="s">
        <v>66</v>
      </c>
      <c r="R16" s="105"/>
      <c r="S16" s="105"/>
      <c r="T16" s="105"/>
      <c r="U16" s="131"/>
      <c r="V16" s="44"/>
      <c r="W16" s="105"/>
      <c r="X16" s="105"/>
      <c r="Y16" s="105"/>
      <c r="Z16" s="131"/>
      <c r="AA16" s="10"/>
      <c r="AB16" s="105"/>
      <c r="AC16" s="131"/>
      <c r="AD16" s="10"/>
      <c r="AE16" s="10"/>
      <c r="AF16" s="10"/>
    </row>
    <row r="17" spans="1:32" ht="100.5" customHeight="1" x14ac:dyDescent="0.3">
      <c r="A17" s="97"/>
      <c r="B17" s="105"/>
      <c r="C17" s="105"/>
      <c r="D17" s="105"/>
      <c r="E17" s="105"/>
      <c r="F17" s="97"/>
      <c r="G17" s="105"/>
      <c r="H17" s="105"/>
      <c r="I17" s="105"/>
      <c r="J17" s="105"/>
      <c r="K17" s="45" t="s">
        <v>67</v>
      </c>
      <c r="L17" s="46" t="s">
        <v>68</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6" t="s">
        <v>69</v>
      </c>
      <c r="V17" s="50"/>
      <c r="W17" s="105"/>
      <c r="X17" s="105"/>
      <c r="Y17" s="105"/>
      <c r="Z17" s="131"/>
      <c r="AA17" s="10"/>
      <c r="AB17" s="105"/>
      <c r="AC17" s="131"/>
      <c r="AD17" s="10"/>
      <c r="AE17" s="10"/>
      <c r="AF17" s="10"/>
    </row>
    <row r="18" spans="1:32" ht="100.5" customHeight="1" x14ac:dyDescent="0.3">
      <c r="A18" s="97"/>
      <c r="B18" s="105"/>
      <c r="C18" s="105"/>
      <c r="D18" s="105"/>
      <c r="E18" s="105"/>
      <c r="F18" s="97"/>
      <c r="G18" s="105"/>
      <c r="H18" s="105"/>
      <c r="I18" s="105"/>
      <c r="J18" s="105"/>
      <c r="K18" s="45" t="s">
        <v>70</v>
      </c>
      <c r="L18" s="46" t="s">
        <v>71</v>
      </c>
      <c r="M18" s="47">
        <f>IF(L18="CONFIABLE",15,IF(L18="NO CONFIABLE",0,""))</f>
        <v>15</v>
      </c>
      <c r="N18" s="103"/>
      <c r="O18" s="105"/>
      <c r="P18" s="105"/>
      <c r="Q18" s="105"/>
      <c r="R18" s="105"/>
      <c r="S18" s="105"/>
      <c r="T18" s="105"/>
      <c r="U18" s="127"/>
      <c r="V18" s="50"/>
      <c r="W18" s="105"/>
      <c r="X18" s="105"/>
      <c r="Y18" s="105"/>
      <c r="Z18" s="131"/>
      <c r="AA18" s="10"/>
      <c r="AB18" s="105"/>
      <c r="AC18" s="131"/>
      <c r="AD18" s="10"/>
      <c r="AE18" s="10"/>
      <c r="AF18" s="10"/>
    </row>
    <row r="19" spans="1:32" ht="100.5" customHeight="1" x14ac:dyDescent="0.3">
      <c r="A19" s="97"/>
      <c r="B19" s="105"/>
      <c r="C19" s="105"/>
      <c r="D19" s="105"/>
      <c r="E19" s="105"/>
      <c r="F19" s="97"/>
      <c r="G19" s="105"/>
      <c r="H19" s="105"/>
      <c r="I19" s="105"/>
      <c r="J19" s="105"/>
      <c r="K19" s="45" t="s">
        <v>72</v>
      </c>
      <c r="L19" s="46" t="s">
        <v>73</v>
      </c>
      <c r="M19" s="47">
        <f>IF(L19="SE INVESTIGAN Y RESUELVEN OPORTUNAMENTE",15,IF(L19="NO SE INVESTIGAN,  NI  RESUELVEN OPORTUNAMENTE",0,""))</f>
        <v>15</v>
      </c>
      <c r="N19" s="103"/>
      <c r="O19" s="105"/>
      <c r="P19" s="105"/>
      <c r="Q19" s="105"/>
      <c r="R19" s="105"/>
      <c r="S19" s="105"/>
      <c r="T19" s="105"/>
      <c r="U19" s="128" t="s">
        <v>74</v>
      </c>
      <c r="V19" s="44"/>
      <c r="W19" s="105"/>
      <c r="X19" s="105"/>
      <c r="Y19" s="105"/>
      <c r="Z19" s="131"/>
      <c r="AA19" s="10"/>
      <c r="AB19" s="105"/>
      <c r="AC19" s="131"/>
      <c r="AD19" s="10"/>
      <c r="AE19" s="10"/>
      <c r="AF19" s="10"/>
    </row>
    <row r="20" spans="1:32" ht="149.25" customHeight="1" x14ac:dyDescent="0.3">
      <c r="A20" s="98"/>
      <c r="B20" s="106"/>
      <c r="C20" s="106"/>
      <c r="D20" s="106"/>
      <c r="E20" s="106"/>
      <c r="F20" s="98"/>
      <c r="G20" s="106"/>
      <c r="H20" s="106"/>
      <c r="I20" s="106"/>
      <c r="J20" s="106"/>
      <c r="K20" s="51" t="s">
        <v>75</v>
      </c>
      <c r="L20" s="52" t="s">
        <v>76</v>
      </c>
      <c r="M20" s="53">
        <f>IF(L20="COMPLETA",10,IF(L20="INCOMPLETA",5,IF(L20="NO EXISTE",0,"")))</f>
        <v>10</v>
      </c>
      <c r="N20" s="108"/>
      <c r="O20" s="106"/>
      <c r="P20" s="106"/>
      <c r="Q20" s="106"/>
      <c r="R20" s="106"/>
      <c r="S20" s="106"/>
      <c r="T20" s="106"/>
      <c r="U20" s="129"/>
      <c r="V20" s="44"/>
      <c r="W20" s="106"/>
      <c r="X20" s="106"/>
      <c r="Y20" s="106"/>
      <c r="Z20" s="129"/>
      <c r="AA20" s="10"/>
      <c r="AB20" s="106"/>
      <c r="AC20" s="129"/>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7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Datos!$A$3:$A$7</xm:f>
          </x14:formula1>
          <xm:sqref>F14</xm:sqref>
        </x14:dataValidation>
        <x14:dataValidation type="list" allowBlank="1" showErrorMessage="1" xr:uid="{00000000-0002-0000-0000-000001000000}">
          <x14:formula1>
            <xm:f>Datos!$J$4:$K$4</xm:f>
          </x14:formula1>
          <xm:sqref>L16</xm:sqref>
        </x14:dataValidation>
        <x14:dataValidation type="list" allowBlank="1" showErrorMessage="1" xr:uid="{00000000-0002-0000-0000-000002000000}">
          <x14:formula1>
            <xm:f>Datos!$I$14:$I$16</xm:f>
          </x14:formula1>
          <xm:sqref>O14</xm:sqref>
        </x14:dataValidation>
        <x14:dataValidation type="list" allowBlank="1" showErrorMessage="1" xr:uid="{00000000-0002-0000-0000-000003000000}">
          <x14:formula1>
            <xm:f>Datos!$J$3:$K$3</xm:f>
          </x14:formula1>
          <xm:sqref>L15</xm:sqref>
        </x14:dataValidation>
        <x14:dataValidation type="list" allowBlank="1" showErrorMessage="1" xr:uid="{00000000-0002-0000-0000-000004000000}">
          <x14:formula1>
            <xm:f>Datos!$B$3:$B$7</xm:f>
          </x14:formula1>
          <xm:sqref>G14</xm:sqref>
        </x14:dataValidation>
        <x14:dataValidation type="list" allowBlank="1" showErrorMessage="1" xr:uid="{00000000-0002-0000-0000-000005000000}">
          <x14:formula1>
            <xm:f>Datos!$J$7:$K$7</xm:f>
          </x14:formula1>
          <xm:sqref>L19</xm:sqref>
        </x14:dataValidation>
        <x14:dataValidation type="list" allowBlank="1" showErrorMessage="1" xr:uid="{00000000-0002-0000-0000-000006000000}">
          <x14:formula1>
            <xm:f>Datos!$J$2:$K$2</xm:f>
          </x14:formula1>
          <xm:sqref>L14</xm:sqref>
        </x14:dataValidation>
        <x14:dataValidation type="list" allowBlank="1" showErrorMessage="1" xr:uid="{00000000-0002-0000-0000-000008000000}">
          <x14:formula1>
            <xm:f>Datos!$J$8:$L$8</xm:f>
          </x14:formula1>
          <xm:sqref>L20</xm:sqref>
        </x14:dataValidation>
        <x14:dataValidation type="list" allowBlank="1" showErrorMessage="1" xr:uid="{00000000-0002-0000-0000-000009000000}">
          <x14:formula1>
            <xm:f>Datos!$J$6:$K$6</xm:f>
          </x14:formula1>
          <xm:sqref>L18</xm:sqref>
        </x14:dataValidation>
        <x14:dataValidation type="list" allowBlank="1" showErrorMessage="1" xr:uid="{00000000-0002-0000-0000-00000A000000}">
          <x14:formula1>
            <xm:f>Datos!$J$5:$L$5</xm:f>
          </x14:formula1>
          <xm:sqref>L17</xm:sqref>
        </x14:dataValidation>
        <x14:dataValidation type="list" allowBlank="1" showErrorMessage="1" xr:uid="{00000000-0002-0000-0000-00000B000000}">
          <x14:formula1>
            <xm:f>Datos!$A$17:$A$18</xm:f>
          </x14:formula1>
          <xm:sqref>U19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77</v>
      </c>
    </row>
    <row r="2" spans="1:12" ht="14.25" customHeight="1" x14ac:dyDescent="0.3">
      <c r="A2" s="3" t="s">
        <v>39</v>
      </c>
      <c r="B2" s="3" t="s">
        <v>40</v>
      </c>
      <c r="D2" s="3" t="s">
        <v>78</v>
      </c>
      <c r="I2" s="54" t="s">
        <v>55</v>
      </c>
      <c r="J2" s="3" t="s">
        <v>56</v>
      </c>
      <c r="K2" s="3" t="s">
        <v>79</v>
      </c>
    </row>
    <row r="3" spans="1:12" ht="14.25" customHeight="1" x14ac:dyDescent="0.3">
      <c r="A3" s="3" t="s">
        <v>80</v>
      </c>
      <c r="B3" s="3" t="s">
        <v>81</v>
      </c>
      <c r="D3" s="3" t="s">
        <v>82</v>
      </c>
      <c r="E3" s="3" t="s">
        <v>83</v>
      </c>
      <c r="I3" s="55" t="s">
        <v>62</v>
      </c>
      <c r="J3" s="3" t="s">
        <v>63</v>
      </c>
      <c r="K3" s="3" t="s">
        <v>84</v>
      </c>
    </row>
    <row r="4" spans="1:12" ht="14.25" customHeight="1" x14ac:dyDescent="0.3">
      <c r="A4" s="3" t="s">
        <v>52</v>
      </c>
      <c r="B4" s="3" t="s">
        <v>85</v>
      </c>
      <c r="D4" s="3" t="s">
        <v>86</v>
      </c>
      <c r="E4" s="3" t="s">
        <v>83</v>
      </c>
      <c r="I4" s="56" t="s">
        <v>64</v>
      </c>
      <c r="J4" s="3" t="s">
        <v>65</v>
      </c>
      <c r="K4" s="3" t="s">
        <v>87</v>
      </c>
    </row>
    <row r="5" spans="1:12" ht="14.25" customHeight="1" x14ac:dyDescent="0.3">
      <c r="A5" s="3" t="s">
        <v>88</v>
      </c>
      <c r="B5" s="3" t="s">
        <v>89</v>
      </c>
      <c r="D5" s="3" t="s">
        <v>90</v>
      </c>
      <c r="E5" s="3" t="s">
        <v>89</v>
      </c>
      <c r="I5" s="55" t="s">
        <v>67</v>
      </c>
      <c r="J5" s="3" t="s">
        <v>68</v>
      </c>
      <c r="K5" s="3" t="s">
        <v>91</v>
      </c>
      <c r="L5" s="3" t="s">
        <v>92</v>
      </c>
    </row>
    <row r="6" spans="1:12" ht="14.25" customHeight="1" x14ac:dyDescent="0.3">
      <c r="A6" s="3" t="s">
        <v>93</v>
      </c>
      <c r="B6" s="3" t="s">
        <v>53</v>
      </c>
      <c r="D6" s="3" t="s">
        <v>94</v>
      </c>
      <c r="E6" s="3" t="s">
        <v>95</v>
      </c>
      <c r="I6" s="55" t="s">
        <v>70</v>
      </c>
      <c r="J6" s="3" t="s">
        <v>71</v>
      </c>
      <c r="K6" s="3" t="s">
        <v>96</v>
      </c>
    </row>
    <row r="7" spans="1:12" ht="14.25" customHeight="1" x14ac:dyDescent="0.3">
      <c r="A7" s="3" t="s">
        <v>97</v>
      </c>
      <c r="B7" s="3" t="s">
        <v>98</v>
      </c>
      <c r="D7" s="3" t="s">
        <v>99</v>
      </c>
      <c r="E7" s="3" t="s">
        <v>100</v>
      </c>
      <c r="I7" s="55" t="s">
        <v>72</v>
      </c>
      <c r="J7" s="57" t="s">
        <v>73</v>
      </c>
      <c r="K7" s="57" t="s">
        <v>101</v>
      </c>
    </row>
    <row r="8" spans="1:12" ht="14.25" customHeight="1" x14ac:dyDescent="0.3">
      <c r="D8" s="3" t="s">
        <v>102</v>
      </c>
      <c r="E8" s="3" t="s">
        <v>83</v>
      </c>
      <c r="I8" s="58" t="s">
        <v>75</v>
      </c>
      <c r="J8" s="3" t="s">
        <v>76</v>
      </c>
      <c r="K8" s="3" t="s">
        <v>103</v>
      </c>
      <c r="L8" s="3" t="s">
        <v>104</v>
      </c>
    </row>
    <row r="9" spans="1:12" ht="14.25" customHeight="1" x14ac:dyDescent="0.3">
      <c r="A9" s="3" t="s">
        <v>105</v>
      </c>
      <c r="D9" s="3" t="s">
        <v>106</v>
      </c>
      <c r="E9" s="3" t="s">
        <v>89</v>
      </c>
    </row>
    <row r="10" spans="1:12" ht="14.25" customHeight="1" x14ac:dyDescent="0.3">
      <c r="D10" s="3" t="s">
        <v>107</v>
      </c>
      <c r="E10" s="3" t="s">
        <v>89</v>
      </c>
    </row>
    <row r="11" spans="1:12" ht="14.25" customHeight="1" x14ac:dyDescent="0.3">
      <c r="A11" s="3" t="s">
        <v>108</v>
      </c>
      <c r="D11" s="3" t="s">
        <v>109</v>
      </c>
      <c r="E11" s="3" t="s">
        <v>95</v>
      </c>
    </row>
    <row r="12" spans="1:12" ht="14.25" customHeight="1" x14ac:dyDescent="0.3">
      <c r="A12" s="3" t="s">
        <v>110</v>
      </c>
      <c r="D12" s="3" t="s">
        <v>111</v>
      </c>
      <c r="E12" s="3" t="s">
        <v>100</v>
      </c>
    </row>
    <row r="13" spans="1:12" ht="14.25" customHeight="1" x14ac:dyDescent="0.3">
      <c r="D13" s="3" t="s">
        <v>112</v>
      </c>
      <c r="E13" s="3" t="s">
        <v>89</v>
      </c>
      <c r="I13" s="3" t="s">
        <v>113</v>
      </c>
    </row>
    <row r="14" spans="1:12" ht="14.25" customHeight="1" x14ac:dyDescent="0.3">
      <c r="D14" s="3" t="s">
        <v>114</v>
      </c>
      <c r="E14" s="3" t="s">
        <v>89</v>
      </c>
      <c r="I14" s="3" t="s">
        <v>115</v>
      </c>
    </row>
    <row r="15" spans="1:12" ht="14.25" customHeight="1" x14ac:dyDescent="0.3">
      <c r="D15" s="3" t="s">
        <v>116</v>
      </c>
      <c r="E15" s="3" t="s">
        <v>89</v>
      </c>
      <c r="I15" s="3" t="s">
        <v>117</v>
      </c>
    </row>
    <row r="16" spans="1:12" ht="14.25" customHeight="1" x14ac:dyDescent="0.3">
      <c r="A16" s="3" t="s">
        <v>69</v>
      </c>
      <c r="D16" s="3" t="s">
        <v>118</v>
      </c>
      <c r="E16" s="3" t="s">
        <v>95</v>
      </c>
      <c r="I16" s="3" t="s">
        <v>119</v>
      </c>
    </row>
    <row r="17" spans="1:5" ht="14.25" customHeight="1" x14ac:dyDescent="0.3">
      <c r="A17" s="3" t="s">
        <v>120</v>
      </c>
      <c r="D17" s="3" t="s">
        <v>121</v>
      </c>
      <c r="E17" s="3" t="s">
        <v>100</v>
      </c>
    </row>
    <row r="18" spans="1:5" ht="14.25" customHeight="1" x14ac:dyDescent="0.3">
      <c r="A18" s="3" t="s">
        <v>74</v>
      </c>
      <c r="D18" s="3" t="s">
        <v>122</v>
      </c>
      <c r="E18" s="3" t="s">
        <v>89</v>
      </c>
    </row>
    <row r="19" spans="1:5" ht="14.25" customHeight="1" x14ac:dyDescent="0.3">
      <c r="D19" s="3" t="s">
        <v>123</v>
      </c>
      <c r="E19" s="3" t="s">
        <v>89</v>
      </c>
    </row>
    <row r="20" spans="1:5" ht="14.25" customHeight="1" x14ac:dyDescent="0.3">
      <c r="D20" s="3" t="s">
        <v>124</v>
      </c>
      <c r="E20" s="3" t="s">
        <v>95</v>
      </c>
    </row>
    <row r="21" spans="1:5" ht="14.25" customHeight="1" x14ac:dyDescent="0.3">
      <c r="D21" s="3" t="s">
        <v>125</v>
      </c>
      <c r="E21" s="3" t="s">
        <v>95</v>
      </c>
    </row>
    <row r="22" spans="1:5" ht="14.25" customHeight="1" x14ac:dyDescent="0.3">
      <c r="D22" s="3" t="s">
        <v>126</v>
      </c>
      <c r="E22" s="3" t="s">
        <v>100</v>
      </c>
    </row>
    <row r="23" spans="1:5" ht="14.25" customHeight="1" x14ac:dyDescent="0.3">
      <c r="D23" s="3" t="s">
        <v>127</v>
      </c>
      <c r="E23" s="3" t="s">
        <v>95</v>
      </c>
    </row>
    <row r="24" spans="1:5" ht="14.25" customHeight="1" x14ac:dyDescent="0.3">
      <c r="D24" s="3" t="s">
        <v>128</v>
      </c>
      <c r="E24" s="3" t="s">
        <v>95</v>
      </c>
    </row>
    <row r="25" spans="1:5" ht="14.25" customHeight="1" x14ac:dyDescent="0.3">
      <c r="D25" s="3" t="s">
        <v>129</v>
      </c>
      <c r="E25" s="3" t="s">
        <v>95</v>
      </c>
    </row>
    <row r="26" spans="1:5" ht="14.25" customHeight="1" x14ac:dyDescent="0.3">
      <c r="D26" s="3" t="s">
        <v>130</v>
      </c>
      <c r="E26" s="3" t="s">
        <v>95</v>
      </c>
    </row>
    <row r="27" spans="1:5" ht="14.25" customHeight="1" x14ac:dyDescent="0.3">
      <c r="D27" s="3" t="s">
        <v>131</v>
      </c>
      <c r="E27" s="3" t="s">
        <v>100</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5" t="s">
        <v>132</v>
      </c>
      <c r="B1" s="136"/>
      <c r="C1" s="137"/>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38" t="s">
        <v>133</v>
      </c>
      <c r="C2" s="139"/>
      <c r="D2" s="3"/>
      <c r="E2" s="3"/>
      <c r="F2" s="3"/>
      <c r="G2" s="3"/>
      <c r="H2" s="3"/>
      <c r="I2" s="3"/>
      <c r="J2" s="3"/>
      <c r="K2" s="3"/>
      <c r="L2" s="3"/>
      <c r="M2" s="3"/>
      <c r="N2" s="3"/>
      <c r="O2" s="3"/>
      <c r="P2" s="3"/>
      <c r="Q2" s="3"/>
      <c r="R2" s="3"/>
      <c r="S2" s="3"/>
      <c r="T2" s="3"/>
      <c r="U2" s="3"/>
      <c r="V2" s="3"/>
      <c r="W2" s="3"/>
      <c r="X2" s="3"/>
      <c r="Y2" s="3"/>
      <c r="Z2" s="3"/>
    </row>
    <row r="3" spans="1:26" ht="24" customHeight="1" x14ac:dyDescent="0.3">
      <c r="A3" s="59" t="s">
        <v>134</v>
      </c>
      <c r="B3" s="138" t="s">
        <v>135</v>
      </c>
      <c r="C3" s="139"/>
      <c r="D3" s="3"/>
      <c r="E3" s="3"/>
      <c r="F3" s="3"/>
      <c r="G3" s="3"/>
      <c r="H3" s="3"/>
      <c r="I3" s="3"/>
      <c r="J3" s="3"/>
      <c r="K3" s="3"/>
      <c r="L3" s="3"/>
      <c r="M3" s="3"/>
      <c r="N3" s="3"/>
      <c r="O3" s="3"/>
      <c r="P3" s="3"/>
      <c r="Q3" s="3"/>
      <c r="R3" s="3"/>
      <c r="S3" s="3"/>
      <c r="T3" s="3"/>
      <c r="U3" s="3"/>
      <c r="V3" s="3"/>
      <c r="W3" s="3"/>
      <c r="X3" s="3"/>
      <c r="Y3" s="3"/>
      <c r="Z3" s="3"/>
    </row>
    <row r="4" spans="1:26" ht="24" customHeight="1" x14ac:dyDescent="0.3">
      <c r="A4" s="59" t="s">
        <v>136</v>
      </c>
      <c r="B4" s="138" t="s">
        <v>137</v>
      </c>
      <c r="C4" s="139"/>
      <c r="D4" s="3"/>
      <c r="E4" s="3"/>
      <c r="F4" s="3"/>
      <c r="G4" s="3"/>
      <c r="H4" s="3"/>
      <c r="I4" s="3"/>
      <c r="J4" s="3"/>
      <c r="K4" s="3"/>
      <c r="L4" s="3"/>
      <c r="M4" s="3"/>
      <c r="N4" s="3"/>
      <c r="O4" s="3"/>
      <c r="P4" s="3"/>
      <c r="Q4" s="3"/>
      <c r="R4" s="3"/>
      <c r="S4" s="3"/>
      <c r="T4" s="3"/>
      <c r="U4" s="3"/>
      <c r="V4" s="3"/>
      <c r="W4" s="3"/>
      <c r="X4" s="3"/>
      <c r="Y4" s="3"/>
      <c r="Z4" s="3"/>
    </row>
    <row r="5" spans="1:26" ht="24" customHeight="1" x14ac:dyDescent="0.3">
      <c r="A5" s="60" t="s">
        <v>138</v>
      </c>
      <c r="B5" s="140" t="s">
        <v>139</v>
      </c>
      <c r="C5" s="141"/>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140</v>
      </c>
      <c r="B6" s="142"/>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141</v>
      </c>
      <c r="B7" s="142"/>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142</v>
      </c>
      <c r="B8" s="143"/>
      <c r="C8" s="144"/>
      <c r="D8" s="3"/>
      <c r="E8" s="3"/>
      <c r="F8" s="3"/>
      <c r="G8" s="3"/>
      <c r="H8" s="3"/>
      <c r="I8" s="3"/>
      <c r="J8" s="3"/>
      <c r="K8" s="3"/>
      <c r="L8" s="3"/>
      <c r="M8" s="3"/>
      <c r="N8" s="3"/>
      <c r="O8" s="3"/>
      <c r="P8" s="3"/>
      <c r="Q8" s="3"/>
      <c r="R8" s="3"/>
      <c r="S8" s="3"/>
      <c r="T8" s="3"/>
      <c r="U8" s="3"/>
      <c r="V8" s="3"/>
      <c r="W8" s="3"/>
      <c r="X8" s="3"/>
      <c r="Y8" s="3"/>
      <c r="Z8" s="3"/>
    </row>
    <row r="9" spans="1:26" ht="24" customHeight="1" x14ac:dyDescent="0.3">
      <c r="A9" s="60" t="s">
        <v>19</v>
      </c>
      <c r="B9" s="138" t="s">
        <v>143</v>
      </c>
      <c r="C9" s="139"/>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20</v>
      </c>
      <c r="B10" s="138" t="s">
        <v>144</v>
      </c>
      <c r="C10" s="139"/>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21</v>
      </c>
      <c r="B11" s="145" t="s">
        <v>145</v>
      </c>
      <c r="C11" s="139"/>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22</v>
      </c>
      <c r="B12" s="145" t="s">
        <v>146</v>
      </c>
      <c r="C12" s="139"/>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23</v>
      </c>
      <c r="B13" s="145" t="s">
        <v>147</v>
      </c>
      <c r="C13" s="139"/>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39</v>
      </c>
      <c r="B14" s="145" t="s">
        <v>148</v>
      </c>
      <c r="C14" s="139"/>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40</v>
      </c>
      <c r="B15" s="145" t="s">
        <v>149</v>
      </c>
      <c r="C15" s="139"/>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41</v>
      </c>
      <c r="B16" s="145" t="s">
        <v>150</v>
      </c>
      <c r="C16" s="139"/>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151</v>
      </c>
      <c r="B17" s="145" t="s">
        <v>152</v>
      </c>
      <c r="C17" s="139"/>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153</v>
      </c>
      <c r="B18" s="145" t="s">
        <v>154</v>
      </c>
      <c r="C18" s="139"/>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32</v>
      </c>
      <c r="B19" s="140" t="s">
        <v>155</v>
      </c>
      <c r="C19" s="141"/>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33</v>
      </c>
      <c r="B20" s="142"/>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34</v>
      </c>
      <c r="B21" s="142"/>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37</v>
      </c>
      <c r="B22" s="138" t="s">
        <v>156</v>
      </c>
      <c r="C22" s="139"/>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38</v>
      </c>
      <c r="B23" s="145" t="s">
        <v>157</v>
      </c>
      <c r="C23" s="139"/>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69</v>
      </c>
      <c r="B24" s="146" t="s">
        <v>158</v>
      </c>
      <c r="C24" s="139"/>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159</v>
      </c>
      <c r="B25" s="145" t="s">
        <v>160</v>
      </c>
      <c r="C25" s="139"/>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161</v>
      </c>
      <c r="B26" s="146" t="s">
        <v>162</v>
      </c>
      <c r="C26" s="139"/>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163</v>
      </c>
      <c r="B27" s="146" t="s">
        <v>164</v>
      </c>
      <c r="C27" s="139"/>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42</v>
      </c>
      <c r="B28" s="146" t="s">
        <v>165</v>
      </c>
      <c r="C28" s="139"/>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43</v>
      </c>
      <c r="B29" s="146" t="s">
        <v>166</v>
      </c>
      <c r="C29" s="139"/>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44</v>
      </c>
      <c r="B30" s="146" t="s">
        <v>167</v>
      </c>
      <c r="C30" s="139"/>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45</v>
      </c>
      <c r="B31" s="146" t="s">
        <v>168</v>
      </c>
      <c r="C31" s="139"/>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169</v>
      </c>
      <c r="B32" s="146" t="s">
        <v>170</v>
      </c>
      <c r="C32" s="139"/>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171</v>
      </c>
      <c r="B33" s="146" t="s">
        <v>172</v>
      </c>
      <c r="C33" s="139"/>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173</v>
      </c>
      <c r="B1" s="147" t="s">
        <v>174</v>
      </c>
      <c r="C1" s="116"/>
      <c r="D1" s="116"/>
      <c r="E1" s="116"/>
      <c r="F1" s="117"/>
      <c r="G1" s="153" t="s">
        <v>175</v>
      </c>
      <c r="H1" s="117"/>
      <c r="I1" s="3"/>
      <c r="J1" s="3"/>
      <c r="K1" s="3"/>
      <c r="L1" s="3"/>
      <c r="M1" s="3"/>
      <c r="N1" s="3"/>
      <c r="O1" s="3"/>
      <c r="P1" s="3"/>
      <c r="Q1" s="3"/>
      <c r="R1" s="3"/>
      <c r="S1" s="3"/>
      <c r="T1" s="3"/>
      <c r="U1" s="3"/>
      <c r="V1" s="3"/>
      <c r="W1" s="3"/>
      <c r="X1" s="3"/>
      <c r="Y1" s="3"/>
      <c r="Z1" s="3"/>
    </row>
    <row r="2" spans="1:26" ht="14.25" customHeight="1" x14ac:dyDescent="0.3">
      <c r="A2" s="66">
        <v>1</v>
      </c>
      <c r="B2" s="148" t="s">
        <v>176</v>
      </c>
      <c r="C2" s="116"/>
      <c r="D2" s="116"/>
      <c r="E2" s="116"/>
      <c r="F2" s="117"/>
      <c r="G2" s="66" t="s">
        <v>177</v>
      </c>
      <c r="H2" s="66"/>
      <c r="I2" s="3"/>
      <c r="J2" s="3"/>
      <c r="K2" s="3"/>
      <c r="L2" s="3"/>
      <c r="M2" s="3"/>
      <c r="N2" s="3"/>
      <c r="O2" s="3"/>
      <c r="P2" s="3"/>
      <c r="Q2" s="3"/>
      <c r="R2" s="3">
        <v>1</v>
      </c>
      <c r="S2" s="3">
        <v>1</v>
      </c>
      <c r="T2" s="3"/>
      <c r="U2" s="3"/>
      <c r="V2" s="3"/>
      <c r="W2" s="3"/>
      <c r="X2" s="3"/>
      <c r="Y2" s="3"/>
      <c r="Z2" s="3"/>
    </row>
    <row r="3" spans="1:26" ht="14.25" customHeight="1" x14ac:dyDescent="0.3">
      <c r="A3" s="66">
        <v>2</v>
      </c>
      <c r="B3" s="148" t="s">
        <v>178</v>
      </c>
      <c r="C3" s="116"/>
      <c r="D3" s="116"/>
      <c r="E3" s="116"/>
      <c r="F3" s="117"/>
      <c r="G3" s="66" t="s">
        <v>177</v>
      </c>
      <c r="H3" s="66"/>
      <c r="I3" s="3"/>
      <c r="J3" s="3"/>
      <c r="K3" s="3"/>
      <c r="L3" s="3"/>
      <c r="M3" s="3"/>
      <c r="N3" s="3"/>
      <c r="O3" s="3"/>
      <c r="P3" s="3"/>
      <c r="Q3" s="3"/>
      <c r="R3" s="3">
        <v>1</v>
      </c>
      <c r="S3" s="3">
        <v>1</v>
      </c>
      <c r="T3" s="3"/>
      <c r="U3" s="3"/>
      <c r="V3" s="3"/>
      <c r="W3" s="3"/>
      <c r="X3" s="3"/>
      <c r="Y3" s="3"/>
      <c r="Z3" s="3"/>
    </row>
    <row r="4" spans="1:26" ht="14.25" customHeight="1" x14ac:dyDescent="0.3">
      <c r="A4" s="66">
        <v>3</v>
      </c>
      <c r="B4" s="148" t="s">
        <v>179</v>
      </c>
      <c r="C4" s="116"/>
      <c r="D4" s="116"/>
      <c r="E4" s="116"/>
      <c r="F4" s="117"/>
      <c r="G4" s="66" t="s">
        <v>177</v>
      </c>
      <c r="H4" s="66"/>
      <c r="I4" s="3"/>
      <c r="J4" s="3"/>
      <c r="K4" s="3"/>
      <c r="L4" s="3"/>
      <c r="M4" s="3"/>
      <c r="N4" s="3"/>
      <c r="O4" s="3"/>
      <c r="P4" s="3"/>
      <c r="Q4" s="3"/>
      <c r="R4" s="3">
        <v>1</v>
      </c>
      <c r="S4" s="3">
        <v>1</v>
      </c>
      <c r="T4" s="3"/>
      <c r="U4" s="3"/>
      <c r="V4" s="3"/>
      <c r="W4" s="3"/>
      <c r="X4" s="3"/>
      <c r="Y4" s="3"/>
      <c r="Z4" s="3"/>
    </row>
    <row r="5" spans="1:26" ht="14.25" customHeight="1" x14ac:dyDescent="0.3">
      <c r="A5" s="66">
        <v>4</v>
      </c>
      <c r="B5" s="148" t="s">
        <v>180</v>
      </c>
      <c r="C5" s="116"/>
      <c r="D5" s="116"/>
      <c r="E5" s="116"/>
      <c r="F5" s="117"/>
      <c r="G5" s="66"/>
      <c r="H5" s="66" t="s">
        <v>177</v>
      </c>
      <c r="I5" s="3"/>
      <c r="J5" s="3"/>
      <c r="K5" s="3"/>
      <c r="L5" s="3"/>
      <c r="M5" s="3"/>
      <c r="N5" s="3"/>
      <c r="O5" s="3"/>
      <c r="P5" s="3"/>
      <c r="Q5" s="3"/>
      <c r="R5" s="3">
        <v>1</v>
      </c>
      <c r="S5" s="3">
        <v>1</v>
      </c>
      <c r="T5" s="3"/>
      <c r="U5" s="3"/>
      <c r="V5" s="3"/>
      <c r="W5" s="3"/>
      <c r="X5" s="3"/>
      <c r="Y5" s="3"/>
      <c r="Z5" s="3"/>
    </row>
    <row r="6" spans="1:26" ht="14.25" customHeight="1" x14ac:dyDescent="0.3">
      <c r="A6" s="66">
        <v>5</v>
      </c>
      <c r="B6" s="148" t="s">
        <v>181</v>
      </c>
      <c r="C6" s="116"/>
      <c r="D6" s="116"/>
      <c r="E6" s="116"/>
      <c r="F6" s="117"/>
      <c r="G6" s="66" t="s">
        <v>177</v>
      </c>
      <c r="H6" s="66"/>
      <c r="I6" s="3"/>
      <c r="J6" s="3"/>
      <c r="K6" s="3"/>
      <c r="L6" s="3"/>
      <c r="M6" s="3"/>
      <c r="N6" s="3"/>
      <c r="O6" s="3"/>
      <c r="P6" s="3"/>
      <c r="Q6" s="3"/>
      <c r="R6" s="3">
        <v>1</v>
      </c>
      <c r="S6" s="3">
        <v>1</v>
      </c>
      <c r="T6" s="3"/>
      <c r="U6" s="3"/>
      <c r="V6" s="3"/>
      <c r="W6" s="3"/>
      <c r="X6" s="3"/>
      <c r="Y6" s="3"/>
      <c r="Z6" s="3"/>
    </row>
    <row r="7" spans="1:26" ht="14.25" customHeight="1" x14ac:dyDescent="0.3">
      <c r="A7" s="66">
        <v>6</v>
      </c>
      <c r="B7" s="148" t="s">
        <v>182</v>
      </c>
      <c r="C7" s="116"/>
      <c r="D7" s="116"/>
      <c r="E7" s="116"/>
      <c r="F7" s="117"/>
      <c r="G7" s="66"/>
      <c r="H7" s="66" t="s">
        <v>177</v>
      </c>
      <c r="I7" s="3"/>
      <c r="J7" s="3"/>
      <c r="K7" s="3"/>
      <c r="L7" s="3"/>
      <c r="M7" s="3"/>
      <c r="N7" s="3"/>
      <c r="O7" s="3"/>
      <c r="P7" s="3"/>
      <c r="Q7" s="3"/>
      <c r="R7" s="3">
        <v>1</v>
      </c>
      <c r="S7" s="3">
        <v>1</v>
      </c>
      <c r="T7" s="3"/>
      <c r="U7" s="3"/>
      <c r="V7" s="3"/>
      <c r="W7" s="3"/>
      <c r="X7" s="3"/>
      <c r="Y7" s="3"/>
      <c r="Z7" s="3"/>
    </row>
    <row r="8" spans="1:26" ht="14.25" customHeight="1" x14ac:dyDescent="0.3">
      <c r="A8" s="66">
        <v>7</v>
      </c>
      <c r="B8" s="148" t="s">
        <v>183</v>
      </c>
      <c r="C8" s="116"/>
      <c r="D8" s="116"/>
      <c r="E8" s="116"/>
      <c r="F8" s="117"/>
      <c r="G8" s="66" t="s">
        <v>177</v>
      </c>
      <c r="H8" s="66"/>
      <c r="I8" s="3"/>
      <c r="J8" s="3"/>
      <c r="K8" s="3"/>
      <c r="L8" s="3"/>
      <c r="M8" s="3"/>
      <c r="N8" s="3"/>
      <c r="O8" s="3"/>
      <c r="P8" s="3"/>
      <c r="Q8" s="3"/>
      <c r="R8" s="3">
        <v>1</v>
      </c>
      <c r="S8" s="3">
        <v>1</v>
      </c>
      <c r="T8" s="3"/>
      <c r="U8" s="3"/>
      <c r="V8" s="3"/>
      <c r="W8" s="3"/>
      <c r="X8" s="3"/>
      <c r="Y8" s="3"/>
      <c r="Z8" s="3"/>
    </row>
    <row r="9" spans="1:26" ht="30" customHeight="1" x14ac:dyDescent="0.3">
      <c r="A9" s="66">
        <v>8</v>
      </c>
      <c r="B9" s="149" t="s">
        <v>184</v>
      </c>
      <c r="C9" s="116"/>
      <c r="D9" s="116"/>
      <c r="E9" s="116"/>
      <c r="F9" s="117"/>
      <c r="G9" s="66"/>
      <c r="H9" s="66" t="s">
        <v>177</v>
      </c>
      <c r="I9" s="3"/>
      <c r="J9" s="3"/>
      <c r="K9" s="3"/>
      <c r="L9" s="3"/>
      <c r="M9" s="3"/>
      <c r="N9" s="3"/>
      <c r="O9" s="3"/>
      <c r="P9" s="3"/>
      <c r="Q9" s="3"/>
      <c r="R9" s="3">
        <v>1</v>
      </c>
      <c r="S9" s="3">
        <v>1</v>
      </c>
      <c r="T9" s="3"/>
      <c r="U9" s="3"/>
      <c r="V9" s="3"/>
      <c r="W9" s="3"/>
      <c r="X9" s="3"/>
      <c r="Y9" s="3"/>
      <c r="Z9" s="3"/>
    </row>
    <row r="10" spans="1:26" ht="14.25" customHeight="1" x14ac:dyDescent="0.3">
      <c r="A10" s="66">
        <v>9</v>
      </c>
      <c r="B10" s="148" t="s">
        <v>185</v>
      </c>
      <c r="C10" s="116"/>
      <c r="D10" s="116"/>
      <c r="E10" s="116"/>
      <c r="F10" s="117"/>
      <c r="G10" s="66" t="s">
        <v>177</v>
      </c>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48" t="s">
        <v>186</v>
      </c>
      <c r="C11" s="116"/>
      <c r="D11" s="116"/>
      <c r="E11" s="116"/>
      <c r="F11" s="117"/>
      <c r="G11" s="66" t="s">
        <v>177</v>
      </c>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48" t="s">
        <v>187</v>
      </c>
      <c r="C12" s="116"/>
      <c r="D12" s="116"/>
      <c r="E12" s="116"/>
      <c r="F12" s="117"/>
      <c r="G12" s="66" t="s">
        <v>177</v>
      </c>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48" t="s">
        <v>188</v>
      </c>
      <c r="C13" s="116"/>
      <c r="D13" s="116"/>
      <c r="E13" s="116"/>
      <c r="F13" s="117"/>
      <c r="G13" s="66" t="s">
        <v>177</v>
      </c>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48" t="s">
        <v>189</v>
      </c>
      <c r="C14" s="116"/>
      <c r="D14" s="116"/>
      <c r="E14" s="116"/>
      <c r="F14" s="117"/>
      <c r="G14" s="66"/>
      <c r="H14" s="66" t="s">
        <v>177</v>
      </c>
      <c r="I14" s="3"/>
      <c r="J14" s="3"/>
      <c r="K14" s="3"/>
      <c r="L14" s="3"/>
      <c r="M14" s="3"/>
      <c r="N14" s="3"/>
      <c r="O14" s="3"/>
      <c r="P14" s="3"/>
      <c r="Q14" s="3"/>
      <c r="R14" s="3">
        <v>1</v>
      </c>
      <c r="S14" s="3">
        <v>1</v>
      </c>
      <c r="T14" s="3"/>
      <c r="U14" s="3"/>
      <c r="V14" s="3"/>
      <c r="W14" s="3"/>
      <c r="X14" s="3"/>
      <c r="Y14" s="3"/>
      <c r="Z14" s="3"/>
    </row>
    <row r="15" spans="1:26" ht="14.25" customHeight="1" x14ac:dyDescent="0.3">
      <c r="A15" s="66">
        <v>14</v>
      </c>
      <c r="B15" s="148" t="s">
        <v>190</v>
      </c>
      <c r="C15" s="116"/>
      <c r="D15" s="116"/>
      <c r="E15" s="116"/>
      <c r="F15" s="117"/>
      <c r="G15" s="66" t="s">
        <v>177</v>
      </c>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48" t="s">
        <v>191</v>
      </c>
      <c r="C16" s="116"/>
      <c r="D16" s="116"/>
      <c r="E16" s="116"/>
      <c r="F16" s="117"/>
      <c r="G16" s="66"/>
      <c r="H16" s="66" t="s">
        <v>177</v>
      </c>
      <c r="I16" s="3"/>
      <c r="J16" s="3"/>
      <c r="K16" s="3"/>
      <c r="L16" s="3"/>
      <c r="M16" s="3"/>
      <c r="N16" s="3"/>
      <c r="O16" s="3"/>
      <c r="P16" s="3"/>
      <c r="Q16" s="3"/>
      <c r="R16" s="3">
        <v>1</v>
      </c>
      <c r="S16" s="3">
        <v>1</v>
      </c>
      <c r="T16" s="3"/>
      <c r="U16" s="3"/>
      <c r="V16" s="3"/>
      <c r="W16" s="3"/>
      <c r="X16" s="3"/>
      <c r="Y16" s="3"/>
      <c r="Z16" s="3"/>
    </row>
    <row r="17" spans="1:26" ht="14.25" customHeight="1" x14ac:dyDescent="0.3">
      <c r="A17" s="66">
        <v>16</v>
      </c>
      <c r="B17" s="148" t="s">
        <v>192</v>
      </c>
      <c r="C17" s="116"/>
      <c r="D17" s="116"/>
      <c r="E17" s="116"/>
      <c r="F17" s="117"/>
      <c r="G17" s="66"/>
      <c r="H17" s="66" t="s">
        <v>177</v>
      </c>
      <c r="I17" s="3"/>
      <c r="J17" s="3"/>
      <c r="K17" s="3"/>
      <c r="L17" s="3"/>
      <c r="M17" s="3"/>
      <c r="N17" s="3"/>
      <c r="O17" s="3"/>
      <c r="P17" s="3"/>
      <c r="Q17" s="3"/>
      <c r="R17" s="3">
        <v>1</v>
      </c>
      <c r="S17" s="3">
        <v>1</v>
      </c>
      <c r="T17" s="3"/>
      <c r="U17" s="3"/>
      <c r="V17" s="3"/>
      <c r="W17" s="3"/>
      <c r="X17" s="3"/>
      <c r="Y17" s="3"/>
      <c r="Z17" s="3"/>
    </row>
    <row r="18" spans="1:26" ht="14.25" customHeight="1" x14ac:dyDescent="0.3">
      <c r="A18" s="66">
        <v>17</v>
      </c>
      <c r="B18" s="148" t="s">
        <v>193</v>
      </c>
      <c r="C18" s="116"/>
      <c r="D18" s="116"/>
      <c r="E18" s="116"/>
      <c r="F18" s="117"/>
      <c r="G18" s="66"/>
      <c r="H18" s="66" t="s">
        <v>177</v>
      </c>
      <c r="I18" s="3"/>
      <c r="J18" s="3"/>
      <c r="K18" s="3"/>
      <c r="L18" s="3"/>
      <c r="M18" s="3"/>
      <c r="N18" s="3"/>
      <c r="O18" s="3"/>
      <c r="P18" s="3"/>
      <c r="Q18" s="3"/>
      <c r="R18" s="3">
        <v>1</v>
      </c>
      <c r="S18" s="3">
        <v>1</v>
      </c>
      <c r="T18" s="3"/>
      <c r="U18" s="3"/>
      <c r="V18" s="3"/>
      <c r="W18" s="3"/>
      <c r="X18" s="3"/>
      <c r="Y18" s="3"/>
      <c r="Z18" s="3"/>
    </row>
    <row r="19" spans="1:26" ht="14.25" customHeight="1" x14ac:dyDescent="0.3">
      <c r="A19" s="66">
        <v>18</v>
      </c>
      <c r="B19" s="148" t="s">
        <v>194</v>
      </c>
      <c r="C19" s="116"/>
      <c r="D19" s="116"/>
      <c r="E19" s="116"/>
      <c r="F19" s="117"/>
      <c r="G19" s="66"/>
      <c r="H19" s="66" t="s">
        <v>177</v>
      </c>
      <c r="I19" s="3"/>
      <c r="J19" s="3"/>
      <c r="K19" s="3"/>
      <c r="L19" s="3"/>
      <c r="M19" s="3"/>
      <c r="N19" s="3"/>
      <c r="O19" s="3"/>
      <c r="P19" s="3"/>
      <c r="Q19" s="3"/>
      <c r="R19" s="3">
        <v>1</v>
      </c>
      <c r="S19" s="3">
        <v>1</v>
      </c>
      <c r="T19" s="3"/>
      <c r="U19" s="3"/>
      <c r="V19" s="3"/>
      <c r="W19" s="3"/>
      <c r="X19" s="3"/>
      <c r="Y19" s="3"/>
      <c r="Z19" s="3"/>
    </row>
    <row r="20" spans="1:26" ht="14.25" customHeight="1" x14ac:dyDescent="0.3">
      <c r="A20" s="66">
        <v>19</v>
      </c>
      <c r="B20" s="148" t="s">
        <v>195</v>
      </c>
      <c r="C20" s="116"/>
      <c r="D20" s="116"/>
      <c r="E20" s="116"/>
      <c r="F20" s="117"/>
      <c r="G20" s="66" t="s">
        <v>177</v>
      </c>
      <c r="H20" s="66"/>
      <c r="I20" s="3"/>
      <c r="J20" s="3"/>
      <c r="K20" s="3"/>
      <c r="L20" s="3"/>
      <c r="M20" s="3"/>
      <c r="N20" s="3"/>
      <c r="O20" s="3"/>
      <c r="P20" s="3"/>
      <c r="Q20" s="3"/>
      <c r="R20" s="3">
        <v>1</v>
      </c>
      <c r="S20" s="3">
        <v>1</v>
      </c>
      <c r="T20" s="3"/>
      <c r="U20" s="3"/>
      <c r="V20" s="3"/>
      <c r="W20" s="3"/>
      <c r="X20" s="3"/>
      <c r="Y20" s="3"/>
      <c r="Z20" s="3"/>
    </row>
    <row r="21" spans="1:26" ht="14.25" customHeight="1" x14ac:dyDescent="0.3">
      <c r="A21" s="150" t="s">
        <v>196</v>
      </c>
      <c r="B21" s="151"/>
      <c r="C21" s="151"/>
      <c r="D21" s="151"/>
      <c r="E21" s="151"/>
      <c r="F21" s="152"/>
      <c r="G21" s="3">
        <f>+SUMIF($G$2:$G$20,"X",$R$2:$R$20)</f>
        <v>11</v>
      </c>
      <c r="H21" s="3">
        <f>+SUMIF(H2:H20,"X",S2:S20)</f>
        <v>8</v>
      </c>
      <c r="I21" s="3"/>
      <c r="J21" s="3"/>
      <c r="K21" s="3"/>
      <c r="L21" s="3"/>
      <c r="M21" s="3"/>
      <c r="N21" s="3"/>
      <c r="O21" s="3"/>
      <c r="P21" s="3"/>
      <c r="Q21" s="3"/>
      <c r="R21" s="3"/>
      <c r="S21" s="3"/>
      <c r="T21" s="3"/>
      <c r="U21" s="3"/>
      <c r="V21" s="3"/>
      <c r="W21" s="3"/>
      <c r="X21" s="3"/>
      <c r="Y21" s="3"/>
      <c r="Z21" s="3"/>
    </row>
    <row r="22" spans="1:26" ht="14.25" customHeight="1" x14ac:dyDescent="0.3">
      <c r="A22" s="150" t="s">
        <v>197</v>
      </c>
      <c r="B22" s="151"/>
      <c r="C22" s="151"/>
      <c r="D22" s="151"/>
      <c r="E22" s="151"/>
      <c r="F22" s="152"/>
      <c r="G22" s="3"/>
      <c r="H22" s="3"/>
      <c r="I22" s="3"/>
      <c r="J22" s="3"/>
      <c r="K22" s="3"/>
      <c r="L22" s="3"/>
      <c r="M22" s="3"/>
      <c r="N22" s="3"/>
      <c r="O22" s="3"/>
      <c r="P22" s="3"/>
      <c r="Q22" s="3"/>
      <c r="R22" s="3"/>
      <c r="S22" s="3"/>
      <c r="T22" s="3"/>
      <c r="U22" s="3"/>
      <c r="V22" s="3"/>
      <c r="W22" s="3"/>
      <c r="X22" s="3"/>
      <c r="Y22" s="3"/>
      <c r="Z22" s="3"/>
    </row>
    <row r="23" spans="1:26" ht="14.25" customHeight="1" x14ac:dyDescent="0.3">
      <c r="A23" s="150" t="s">
        <v>198</v>
      </c>
      <c r="B23" s="151"/>
      <c r="C23" s="151"/>
      <c r="D23" s="151"/>
      <c r="E23" s="151"/>
      <c r="F23" s="152"/>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173</v>
      </c>
      <c r="B27" s="147" t="s">
        <v>174</v>
      </c>
      <c r="C27" s="116"/>
      <c r="D27" s="116"/>
      <c r="E27" s="116"/>
      <c r="F27" s="117"/>
      <c r="G27" s="153" t="s">
        <v>175</v>
      </c>
      <c r="H27" s="117"/>
      <c r="I27" s="3"/>
      <c r="J27" s="3"/>
      <c r="K27" s="3"/>
      <c r="L27" s="3"/>
      <c r="M27" s="3"/>
      <c r="N27" s="3"/>
      <c r="O27" s="3"/>
      <c r="P27" s="3"/>
      <c r="Q27" s="3"/>
      <c r="R27" s="3"/>
      <c r="S27" s="3"/>
      <c r="T27" s="3"/>
      <c r="U27" s="3"/>
      <c r="V27" s="3"/>
      <c r="W27" s="3"/>
      <c r="X27" s="3"/>
      <c r="Y27" s="3"/>
      <c r="Z27" s="3"/>
    </row>
    <row r="28" spans="1:26" ht="14.25" customHeight="1" x14ac:dyDescent="0.3">
      <c r="A28" s="66">
        <v>1</v>
      </c>
      <c r="B28" s="148" t="s">
        <v>176</v>
      </c>
      <c r="C28" s="116"/>
      <c r="D28" s="116"/>
      <c r="E28" s="116"/>
      <c r="F28" s="117"/>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48" t="s">
        <v>178</v>
      </c>
      <c r="C29" s="116"/>
      <c r="D29" s="116"/>
      <c r="E29" s="116"/>
      <c r="F29" s="117"/>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48" t="s">
        <v>179</v>
      </c>
      <c r="C30" s="116"/>
      <c r="D30" s="116"/>
      <c r="E30" s="116"/>
      <c r="F30" s="117"/>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48" t="s">
        <v>180</v>
      </c>
      <c r="C31" s="116"/>
      <c r="D31" s="116"/>
      <c r="E31" s="116"/>
      <c r="F31" s="117"/>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48" t="s">
        <v>181</v>
      </c>
      <c r="C32" s="116"/>
      <c r="D32" s="116"/>
      <c r="E32" s="116"/>
      <c r="F32" s="117"/>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48" t="s">
        <v>182</v>
      </c>
      <c r="C33" s="116"/>
      <c r="D33" s="116"/>
      <c r="E33" s="116"/>
      <c r="F33" s="117"/>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48" t="s">
        <v>183</v>
      </c>
      <c r="C34" s="116"/>
      <c r="D34" s="116"/>
      <c r="E34" s="116"/>
      <c r="F34" s="117"/>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49" t="s">
        <v>184</v>
      </c>
      <c r="C35" s="116"/>
      <c r="D35" s="116"/>
      <c r="E35" s="116"/>
      <c r="F35" s="117"/>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48" t="s">
        <v>185</v>
      </c>
      <c r="C36" s="116"/>
      <c r="D36" s="116"/>
      <c r="E36" s="116"/>
      <c r="F36" s="117"/>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48" t="s">
        <v>186</v>
      </c>
      <c r="C37" s="116"/>
      <c r="D37" s="116"/>
      <c r="E37" s="116"/>
      <c r="F37" s="117"/>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48" t="s">
        <v>187</v>
      </c>
      <c r="C38" s="116"/>
      <c r="D38" s="116"/>
      <c r="E38" s="116"/>
      <c r="F38" s="117"/>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48" t="s">
        <v>188</v>
      </c>
      <c r="C39" s="116"/>
      <c r="D39" s="116"/>
      <c r="E39" s="116"/>
      <c r="F39" s="117"/>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48" t="s">
        <v>189</v>
      </c>
      <c r="C40" s="116"/>
      <c r="D40" s="116"/>
      <c r="E40" s="116"/>
      <c r="F40" s="117"/>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48" t="s">
        <v>190</v>
      </c>
      <c r="C41" s="116"/>
      <c r="D41" s="116"/>
      <c r="E41" s="116"/>
      <c r="F41" s="117"/>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48" t="s">
        <v>191</v>
      </c>
      <c r="C42" s="116"/>
      <c r="D42" s="116"/>
      <c r="E42" s="116"/>
      <c r="F42" s="117"/>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48" t="s">
        <v>192</v>
      </c>
      <c r="C43" s="116"/>
      <c r="D43" s="116"/>
      <c r="E43" s="116"/>
      <c r="F43" s="117"/>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48" t="s">
        <v>193</v>
      </c>
      <c r="C44" s="116"/>
      <c r="D44" s="116"/>
      <c r="E44" s="116"/>
      <c r="F44" s="117"/>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48" t="s">
        <v>194</v>
      </c>
      <c r="C45" s="116"/>
      <c r="D45" s="116"/>
      <c r="E45" s="116"/>
      <c r="F45" s="117"/>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48" t="s">
        <v>195</v>
      </c>
      <c r="C46" s="116"/>
      <c r="D46" s="116"/>
      <c r="E46" s="116"/>
      <c r="F46" s="117"/>
      <c r="G46" s="66"/>
      <c r="H46" s="66"/>
      <c r="I46" s="3"/>
      <c r="J46" s="3"/>
      <c r="K46" s="3"/>
      <c r="L46" s="3"/>
      <c r="M46" s="3"/>
      <c r="N46" s="3"/>
      <c r="O46" s="3"/>
      <c r="P46" s="3"/>
      <c r="Q46" s="3"/>
      <c r="R46" s="3"/>
      <c r="S46" s="3"/>
      <c r="T46" s="3"/>
      <c r="U46" s="3"/>
      <c r="V46" s="3"/>
      <c r="W46" s="3"/>
      <c r="X46" s="3"/>
      <c r="Y46" s="3"/>
      <c r="Z46" s="3"/>
    </row>
    <row r="47" spans="1:26" ht="14.25" customHeight="1" x14ac:dyDescent="0.3">
      <c r="A47" s="150" t="s">
        <v>196</v>
      </c>
      <c r="B47" s="151"/>
      <c r="C47" s="151"/>
      <c r="D47" s="151"/>
      <c r="E47" s="151"/>
      <c r="F47" s="152"/>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0" t="s">
        <v>197</v>
      </c>
      <c r="B48" s="151"/>
      <c r="C48" s="151"/>
      <c r="D48" s="151"/>
      <c r="E48" s="151"/>
      <c r="F48" s="152"/>
      <c r="G48" s="3"/>
      <c r="H48" s="3"/>
      <c r="I48" s="3"/>
      <c r="J48" s="3"/>
      <c r="K48" s="3"/>
      <c r="L48" s="3"/>
      <c r="M48" s="3"/>
      <c r="N48" s="3"/>
      <c r="O48" s="3"/>
      <c r="P48" s="3"/>
      <c r="Q48" s="3"/>
      <c r="R48" s="3"/>
      <c r="S48" s="3"/>
      <c r="T48" s="3"/>
      <c r="U48" s="3"/>
      <c r="V48" s="3"/>
      <c r="W48" s="3"/>
      <c r="X48" s="3"/>
      <c r="Y48" s="3"/>
      <c r="Z48" s="3"/>
    </row>
    <row r="49" spans="1:26" ht="14.25" customHeight="1" x14ac:dyDescent="0.3">
      <c r="A49" s="150" t="s">
        <v>198</v>
      </c>
      <c r="B49" s="151"/>
      <c r="C49" s="151"/>
      <c r="D49" s="151"/>
      <c r="E49" s="151"/>
      <c r="F49" s="152"/>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173</v>
      </c>
      <c r="B54" s="147" t="s">
        <v>174</v>
      </c>
      <c r="C54" s="116"/>
      <c r="D54" s="116"/>
      <c r="E54" s="116"/>
      <c r="F54" s="117"/>
      <c r="G54" s="153" t="s">
        <v>175</v>
      </c>
      <c r="H54" s="117"/>
      <c r="I54" s="3"/>
      <c r="J54" s="3"/>
      <c r="K54" s="3"/>
      <c r="L54" s="3"/>
      <c r="M54" s="3"/>
      <c r="N54" s="3"/>
      <c r="O54" s="3"/>
      <c r="P54" s="3"/>
      <c r="Q54" s="3"/>
      <c r="R54" s="3"/>
      <c r="S54" s="3"/>
      <c r="T54" s="3"/>
      <c r="U54" s="3"/>
      <c r="V54" s="3"/>
      <c r="W54" s="3"/>
      <c r="X54" s="3"/>
      <c r="Y54" s="3"/>
      <c r="Z54" s="3"/>
    </row>
    <row r="55" spans="1:26" ht="14.25" customHeight="1" x14ac:dyDescent="0.3">
      <c r="A55" s="66">
        <v>1</v>
      </c>
      <c r="B55" s="148" t="s">
        <v>176</v>
      </c>
      <c r="C55" s="116"/>
      <c r="D55" s="116"/>
      <c r="E55" s="116"/>
      <c r="F55" s="117"/>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48" t="s">
        <v>178</v>
      </c>
      <c r="C56" s="116"/>
      <c r="D56" s="116"/>
      <c r="E56" s="116"/>
      <c r="F56" s="117"/>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48" t="s">
        <v>179</v>
      </c>
      <c r="C57" s="116"/>
      <c r="D57" s="116"/>
      <c r="E57" s="116"/>
      <c r="F57" s="117"/>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48" t="s">
        <v>180</v>
      </c>
      <c r="C58" s="116"/>
      <c r="D58" s="116"/>
      <c r="E58" s="116"/>
      <c r="F58" s="117"/>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48" t="s">
        <v>181</v>
      </c>
      <c r="C59" s="116"/>
      <c r="D59" s="116"/>
      <c r="E59" s="116"/>
      <c r="F59" s="117"/>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48" t="s">
        <v>182</v>
      </c>
      <c r="C60" s="116"/>
      <c r="D60" s="116"/>
      <c r="E60" s="116"/>
      <c r="F60" s="117"/>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48" t="s">
        <v>183</v>
      </c>
      <c r="C61" s="116"/>
      <c r="D61" s="116"/>
      <c r="E61" s="116"/>
      <c r="F61" s="117"/>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49" t="s">
        <v>184</v>
      </c>
      <c r="C62" s="116"/>
      <c r="D62" s="116"/>
      <c r="E62" s="116"/>
      <c r="F62" s="117"/>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48" t="s">
        <v>185</v>
      </c>
      <c r="C63" s="116"/>
      <c r="D63" s="116"/>
      <c r="E63" s="116"/>
      <c r="F63" s="117"/>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48" t="s">
        <v>186</v>
      </c>
      <c r="C64" s="116"/>
      <c r="D64" s="116"/>
      <c r="E64" s="116"/>
      <c r="F64" s="117"/>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48" t="s">
        <v>187</v>
      </c>
      <c r="C65" s="116"/>
      <c r="D65" s="116"/>
      <c r="E65" s="116"/>
      <c r="F65" s="117"/>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48" t="s">
        <v>188</v>
      </c>
      <c r="C66" s="116"/>
      <c r="D66" s="116"/>
      <c r="E66" s="116"/>
      <c r="F66" s="117"/>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48" t="s">
        <v>189</v>
      </c>
      <c r="C67" s="116"/>
      <c r="D67" s="116"/>
      <c r="E67" s="116"/>
      <c r="F67" s="117"/>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48" t="s">
        <v>190</v>
      </c>
      <c r="C68" s="116"/>
      <c r="D68" s="116"/>
      <c r="E68" s="116"/>
      <c r="F68" s="117"/>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48" t="s">
        <v>191</v>
      </c>
      <c r="C69" s="116"/>
      <c r="D69" s="116"/>
      <c r="E69" s="116"/>
      <c r="F69" s="117"/>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48" t="s">
        <v>192</v>
      </c>
      <c r="C70" s="116"/>
      <c r="D70" s="116"/>
      <c r="E70" s="116"/>
      <c r="F70" s="117"/>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48" t="s">
        <v>193</v>
      </c>
      <c r="C71" s="116"/>
      <c r="D71" s="116"/>
      <c r="E71" s="116"/>
      <c r="F71" s="117"/>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48" t="s">
        <v>194</v>
      </c>
      <c r="C72" s="116"/>
      <c r="D72" s="116"/>
      <c r="E72" s="116"/>
      <c r="F72" s="117"/>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48" t="s">
        <v>195</v>
      </c>
      <c r="C73" s="116"/>
      <c r="D73" s="116"/>
      <c r="E73" s="116"/>
      <c r="F73" s="117"/>
      <c r="G73" s="66"/>
      <c r="H73" s="66"/>
      <c r="I73" s="3"/>
      <c r="J73" s="3"/>
      <c r="K73" s="3"/>
      <c r="L73" s="3"/>
      <c r="M73" s="3"/>
      <c r="N73" s="3"/>
      <c r="O73" s="3"/>
      <c r="P73" s="3"/>
      <c r="Q73" s="3"/>
      <c r="R73" s="3"/>
      <c r="S73" s="3"/>
      <c r="T73" s="3"/>
      <c r="U73" s="3"/>
      <c r="V73" s="3"/>
      <c r="W73" s="3"/>
      <c r="X73" s="3"/>
      <c r="Y73" s="3"/>
      <c r="Z73" s="3"/>
    </row>
    <row r="74" spans="1:26" ht="14.25" customHeight="1" x14ac:dyDescent="0.3">
      <c r="A74" s="150" t="s">
        <v>196</v>
      </c>
      <c r="B74" s="151"/>
      <c r="C74" s="151"/>
      <c r="D74" s="151"/>
      <c r="E74" s="151"/>
      <c r="F74" s="152"/>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0" t="s">
        <v>197</v>
      </c>
      <c r="B75" s="151"/>
      <c r="C75" s="151"/>
      <c r="D75" s="151"/>
      <c r="E75" s="151"/>
      <c r="F75" s="152"/>
      <c r="G75" s="3"/>
      <c r="H75" s="3"/>
      <c r="I75" s="3"/>
      <c r="J75" s="3"/>
      <c r="K75" s="3"/>
      <c r="L75" s="3"/>
      <c r="M75" s="3"/>
      <c r="N75" s="3"/>
      <c r="O75" s="3"/>
      <c r="P75" s="3"/>
      <c r="Q75" s="3"/>
      <c r="R75" s="3"/>
      <c r="S75" s="3"/>
      <c r="T75" s="3"/>
      <c r="U75" s="3"/>
      <c r="V75" s="3"/>
      <c r="W75" s="3"/>
      <c r="X75" s="3"/>
      <c r="Y75" s="3"/>
      <c r="Z75" s="3"/>
    </row>
    <row r="76" spans="1:26" ht="14.25" customHeight="1" x14ac:dyDescent="0.3">
      <c r="A76" s="150" t="s">
        <v>198</v>
      </c>
      <c r="B76" s="151"/>
      <c r="C76" s="151"/>
      <c r="D76" s="151"/>
      <c r="E76" s="151"/>
      <c r="F76" s="152"/>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2026-05-19T02:15:09Z</dcterms:modified>
</cp:coreProperties>
</file>