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04A89B1E-9334-441A-9402-901618B2C9DB}" xr6:coauthVersionLast="47" xr6:coauthVersionMax="47" xr10:uidLastSave="{00000000-0000-0000-0000-000000000000}"/>
  <bookViews>
    <workbookView xWindow="-108" yWindow="-108" windowWidth="23256" windowHeight="12576" xr2:uid="{00000000-000D-0000-FFFF-FFFF00000000}"/>
  </bookViews>
  <sheets>
    <sheet name="PM03.Administrar el Sistema PDM" sheetId="1" r:id="rId1"/>
  </sheets>
  <externalReferences>
    <externalReference r:id="rId2"/>
  </externalReferences>
  <definedNames>
    <definedName name="ACEPTABLE">#REF!</definedName>
    <definedName name="AGENTE">#REF!</definedName>
    <definedName name="Asumir_Riesgo">#REF!</definedName>
    <definedName name="CLASES">#REF!</definedName>
    <definedName name="CONTROL">#REF!</definedName>
    <definedName name="DIRECCIONES1">#REF!</definedName>
    <definedName name="direcciones2">#REF!</definedName>
    <definedName name="Evaluación_Integral">#REF!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S">#REF!</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niIyJMNVsoXvGg+Jjxh7vTze6fb6yQFGwEaBNakvngk="/>
    </ext>
  </extLst>
</workbook>
</file>

<file path=xl/calcChain.xml><?xml version="1.0" encoding="utf-8"?>
<calcChain xmlns="http://schemas.openxmlformats.org/spreadsheetml/2006/main">
  <c r="M34" i="1" l="1"/>
  <c r="M33" i="1"/>
  <c r="M32" i="1"/>
  <c r="M31" i="1"/>
  <c r="M30" i="1"/>
  <c r="M29" i="1"/>
  <c r="N28" i="1"/>
  <c r="N31" i="1" s="1"/>
  <c r="P31" i="1" s="1"/>
  <c r="P28" i="1" s="1"/>
  <c r="M28" i="1"/>
  <c r="H28" i="1"/>
  <c r="I28" i="1" s="1"/>
  <c r="M27" i="1"/>
  <c r="M26" i="1"/>
  <c r="M25" i="1"/>
  <c r="M24" i="1"/>
  <c r="M23" i="1"/>
  <c r="M22" i="1"/>
  <c r="N21" i="1"/>
  <c r="N24" i="1" s="1"/>
  <c r="P24" i="1" s="1"/>
  <c r="P21" i="1" s="1"/>
  <c r="M21" i="1"/>
  <c r="H21" i="1"/>
  <c r="I21" i="1" s="1"/>
  <c r="M20" i="1"/>
  <c r="M19" i="1"/>
  <c r="M18" i="1"/>
  <c r="M17" i="1"/>
  <c r="M16" i="1"/>
  <c r="M15" i="1"/>
  <c r="N14" i="1"/>
  <c r="N17" i="1" s="1"/>
  <c r="P17" i="1" s="1"/>
  <c r="M14" i="1"/>
  <c r="H14" i="1"/>
  <c r="I14" i="1" s="1"/>
  <c r="Q31" i="1" l="1"/>
  <c r="R28" i="1" s="1"/>
  <c r="S28" i="1" s="1"/>
  <c r="T28" i="1" s="1"/>
  <c r="Q17" i="1"/>
  <c r="R14" i="1" s="1"/>
  <c r="S14" i="1" s="1"/>
  <c r="T14" i="1" s="1"/>
  <c r="Q24" i="1"/>
  <c r="R21" i="1" s="1"/>
  <c r="S21" i="1" s="1"/>
  <c r="T21" i="1" s="1"/>
  <c r="P14" i="1"/>
</calcChain>
</file>

<file path=xl/sharedStrings.xml><?xml version="1.0" encoding="utf-8"?>
<sst xmlns="http://schemas.openxmlformats.org/spreadsheetml/2006/main" count="140" uniqueCount="92">
  <si>
    <t>MAPA DE RIESGOS</t>
  </si>
  <si>
    <t xml:space="preserve">Código: </t>
  </si>
  <si>
    <t>PE01-FO-002</t>
  </si>
  <si>
    <t>Versión:</t>
  </si>
  <si>
    <t>Fecha:</t>
  </si>
  <si>
    <t>PROCESO</t>
  </si>
  <si>
    <t>ADMINISTRAR EL SISTEMA DE PLAZAS DE MERCADO DE BOGOTA</t>
  </si>
  <si>
    <t>OBJETIVO DEL PROCESO</t>
  </si>
  <si>
    <t>Administras las Plazas de mercado de acuerdo con la política de abastecimiento de Alimentos en aquellas reconocidas como atractivo turístico de la ciudad, deberá coordinar con el IDT para su aprovechamiento turístico Art 125 del acuerdo 761 de 2020.
Incrementar la participación de las Plazas Distritales de Mercado en el abastecimiento de alimentos y en la oferta turística de Bogotá Región.
Este proceso se articula estratégicamente dentro del Sistema de Gestión de la Entidad, para aportar al logro de la misión de la Entidad.</t>
  </si>
  <si>
    <t>FORMULACIÓN</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</si>
  <si>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</si>
  <si>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</si>
  <si>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</si>
  <si>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ALCANCE DEL PROCESO</t>
  </si>
  <si>
    <t xml:space="preserve">Inicia con la identificación de la partes interesadas, en especial los consumidores, y termina con la percepción de satisfacción de las necesidades de esos mismos consumidores en el servicio del abastecimiento alimentario y el turismo </t>
  </si>
  <si>
    <t>x</t>
  </si>
  <si>
    <t>INICIO</t>
  </si>
  <si>
    <t>IDENTIFICACIÓN DEL RIESGO</t>
  </si>
  <si>
    <t>VALORACIÓN DEL RIESGO</t>
  </si>
  <si>
    <t xml:space="preserve">MONITOREO </t>
  </si>
  <si>
    <t>SEGUIMIENTO Y EVALUACIÓN</t>
  </si>
  <si>
    <t>REFERENCIA</t>
  </si>
  <si>
    <t>CAUSA INMEDIATA</t>
  </si>
  <si>
    <t>CAUSA RAÍZ</t>
  </si>
  <si>
    <t>DESCRIPCIÓN DEL RIESGO</t>
  </si>
  <si>
    <t>IMPACTO</t>
  </si>
  <si>
    <t>ANÁLISIS DEL RIESGO</t>
  </si>
  <si>
    <t>EVALUACIÓN DEL RIESGO</t>
  </si>
  <si>
    <t>RIESGO RESIDUAL</t>
  </si>
  <si>
    <t>RIESGO INHERENTE</t>
  </si>
  <si>
    <t xml:space="preserve">DESCRIPCIÓN DE LA ACTIVIDAD DE CONTROL </t>
  </si>
  <si>
    <t xml:space="preserve">CARACTERISTICAS DEL CONTROL </t>
  </si>
  <si>
    <t>SÍ/NO</t>
  </si>
  <si>
    <t>Valor</t>
  </si>
  <si>
    <t>PESO DEL DISEÑO DE CADA CONTROL</t>
  </si>
  <si>
    <t>PESO DE LA EJECUCIÓN DE CADA CONTROL</t>
  </si>
  <si>
    <t>SOLIDEZ INDIVIDUAL DE CADA CONTROL</t>
  </si>
  <si>
    <t>CONTROLES AYUDAN A DISMINUIR PROBABILIDAD</t>
  </si>
  <si>
    <t>PROBABILIDAD RESIDUAL</t>
  </si>
  <si>
    <t>ZONA DE RIESGO RESIDUAL</t>
  </si>
  <si>
    <t>ACCIONES DE CONTINGENCIA EN CASO DE MATERIALIZACIÓN DEL RIESGO</t>
  </si>
  <si>
    <t>PROBABILIDAD INHERENTE</t>
  </si>
  <si>
    <t>IMPACTO INHERENTE</t>
  </si>
  <si>
    <t>ZONA DE RIESGO INHERENTE</t>
  </si>
  <si>
    <t>FECHA DEL MONITOREO</t>
  </si>
  <si>
    <t>REPORTE DE LA EJECUCIÓN DE LOS CONTROLES</t>
  </si>
  <si>
    <t>REPORTE DE LAS ACCIONES DESARROLLADAS EN CASO DE QUE SE HAYA MATERIALIZADO EL RIESGO</t>
  </si>
  <si>
    <t>OBSERVACIONES DEL MONITOREO</t>
  </si>
  <si>
    <t>OBSERVACIONES SEGUNDA LÍNEA DE DEFENSA</t>
  </si>
  <si>
    <t xml:space="preserve">OBSERVACIONES TERCERA LÍNEA DE DEFENSA </t>
  </si>
  <si>
    <t xml:space="preserve">Falta de seguimiento a las respuestas de la solicitudes realizadas por los comerciantes </t>
  </si>
  <si>
    <t xml:space="preserve">Ausencia de los lineamientos internos para la respuesta oportuna a las solicitudes por parte del proceso. </t>
  </si>
  <si>
    <t>Posibilidad de afectación reputacional por demoras en la asignación de espacios en las Plazas de Mercado (PDM) tras la presentación de la solicitud por parte del comerciante.</t>
  </si>
  <si>
    <t xml:space="preserve">1. Pérdida de confianza y credibilidad en la capacidad de gestión de la Entidad.
2. Incumplimiento de metas a cargo del proceso </t>
  </si>
  <si>
    <t>MEDIA</t>
  </si>
  <si>
    <t>MODERADO</t>
  </si>
  <si>
    <r>
      <rPr>
        <sz val="16"/>
        <color theme="1"/>
        <rFont val="Arial"/>
      </rPr>
      <t xml:space="preserve">Autorizar el aprovechamiento económico en el espacio público, para plazas distritales de mercado, de acuerdo a lo establecido en el documento PM03-PT-001 protocolo de aprovechamiento económico en el espacio público.
</t>
    </r>
    <r>
      <rPr>
        <b/>
        <sz val="16"/>
        <color theme="1"/>
        <rFont val="Arial"/>
      </rPr>
      <t xml:space="preserve">Responsable: </t>
    </r>
    <r>
      <rPr>
        <sz val="16"/>
        <color theme="1"/>
        <rFont val="Arial"/>
      </rPr>
      <t>Subdirector (a) SESEC</t>
    </r>
    <r>
      <rPr>
        <b/>
        <sz val="16"/>
        <color theme="1"/>
        <rFont val="Arial"/>
      </rPr>
      <t xml:space="preserve">
Periodicidad: </t>
    </r>
    <r>
      <rPr>
        <sz val="16"/>
        <color theme="1"/>
        <rFont val="Arial"/>
      </rPr>
      <t>Cuatrimestral.</t>
    </r>
    <r>
      <rPr>
        <b/>
        <sz val="16"/>
        <color theme="1"/>
        <rFont val="Arial"/>
      </rPr>
      <t xml:space="preserve">
Propósito: </t>
    </r>
    <r>
      <rPr>
        <sz val="16"/>
        <color theme="1"/>
        <rFont val="Arial"/>
      </rPr>
      <t xml:space="preserve">Dar cumplimiento al decreto 315 del 2024, y al protocolo PM03-PT-001.
</t>
    </r>
    <r>
      <rPr>
        <b/>
        <sz val="16"/>
        <color theme="1"/>
        <rFont val="Arial"/>
      </rPr>
      <t xml:space="preserve">Evidencias: </t>
    </r>
    <r>
      <rPr>
        <sz val="16"/>
        <color theme="1"/>
        <rFont val="Arial"/>
      </rPr>
      <t xml:space="preserve"> Actos administrativos de autorización del aprovechamiento económico en plazas distritales de mercado.</t>
    </r>
    <r>
      <rPr>
        <b/>
        <sz val="16"/>
        <color theme="1"/>
        <rFont val="Arial"/>
      </rPr>
      <t xml:space="preserve">
Observaciones o desviaciones:  </t>
    </r>
    <r>
      <rPr>
        <sz val="16"/>
        <color theme="1"/>
        <rFont val="Arial"/>
      </rPr>
      <t>Realizar el seguimiento cuatrimestral al proceso de asignación con el equipo que hace parte del proceso, con el fin de identificar demoras, presentar avances, y establecer puntos de control.</t>
    </r>
  </si>
  <si>
    <t>¿Existe un responsable asignado a la ejecución del control?</t>
  </si>
  <si>
    <t>ASIGNADO</t>
  </si>
  <si>
    <t>FUERTE (Siempre se Ejecuta)</t>
  </si>
  <si>
    <t>DIRECTAMENTE</t>
  </si>
  <si>
    <t xml:space="preserve">Plan de contingencia para dar respuesta inmediata a las solicitudes que ya se encuentran por fuera de los tiempos establecidos de respuesta </t>
  </si>
  <si>
    <t>Durante el segundo cuatrimestre se realizó la expedición de los actos administrativos de autorización de uso y aprovechamiento económico, de acuerdo a lo establecido en el documento PM03-PT-001 protocolo de aprovechamiento económico en el espacio público.</t>
  </si>
  <si>
    <t>A la fecha no se ha materializado el riesgo.</t>
  </si>
  <si>
    <t xml:space="preserve">Se evidencian las acciones relacionadas con el control </t>
  </si>
  <si>
    <t>¿El responsable tiene la autoridad y adecuada segregación de funciones en la ejecución del control?</t>
  </si>
  <si>
    <t>ADECUADO</t>
  </si>
  <si>
    <t>¿La oportunidad en que se ejecuta el control ayuda a prevenir la mitigación del riesgo o a detectar la materialización del riesgo de manera oportuna?</t>
  </si>
  <si>
    <t>OPORTUNA</t>
  </si>
  <si>
    <t>No. De columnas en la matriz de riesgo que se desplaza en el eje de la probabilidad.</t>
  </si>
  <si>
    <t>¿Las actividades que se desarrollan en el
control realmente buscan por si sola prevenir o detectar las causas que pueden dar origen al riesgo, Ej.: verificar, validar, cotejar, comparar, revisar, etc.?</t>
  </si>
  <si>
    <t>PREVENIR</t>
  </si>
  <si>
    <t>¿SE MATERIALIZO EL RIESGO DURANTE EL PERIODO?</t>
  </si>
  <si>
    <t>¿La fuente de información que se utiliza en el desarrollo del control es información confiable que permita mitigar el riesgo?</t>
  </si>
  <si>
    <t>CONFIABLE</t>
  </si>
  <si>
    <t>¿Las observaciones, desviaciones o diferencias identificadas como resultados de la ejecución del control son investigadas y resueltas de manera oportuna?</t>
  </si>
  <si>
    <t>SE INVESTIGAN Y RESUELVEN OPORTUNAMENTE</t>
  </si>
  <si>
    <t>NO</t>
  </si>
  <si>
    <t>¿Se deja evidencia o rastro de la ejecución del control que permita a cualquier tercero con la evidencia llegar a la misma conclusión?</t>
  </si>
  <si>
    <t>COMPLETA</t>
  </si>
  <si>
    <t>Falta de seguimiento en la suscripción de los actos administrativos o contratos de uso y aprovechamiento. de los espacios en las Plazas Distritales de Mercado.</t>
  </si>
  <si>
    <t xml:space="preserve">Omisión de los procedimientos establecidos para la suscripción de los actos administrativos o contratos de uso y aprovechamiento.
</t>
  </si>
  <si>
    <t xml:space="preserve">Posibilidad de afectación reputacional, por la falta de gestión de la suscripción actos administrativos o contratos de uso y aprovechamiento económico en las Plazas Distritales de Mercado.
</t>
  </si>
  <si>
    <r>
      <rPr>
        <sz val="16"/>
        <color theme="1"/>
        <rFont val="Arial"/>
      </rPr>
      <t xml:space="preserve">Realizar seguimiento a la suscripción de los actos administrativos o contratos de uso y aprovechamiento económico para plazas distritales de mercado.
</t>
    </r>
    <r>
      <rPr>
        <b/>
        <sz val="16"/>
        <color theme="1"/>
        <rFont val="Arial"/>
      </rPr>
      <t xml:space="preserve">Responsable: </t>
    </r>
    <r>
      <rPr>
        <sz val="16"/>
        <color theme="1"/>
        <rFont val="Arial"/>
      </rPr>
      <t>Subdirector (a) SESEC</t>
    </r>
    <r>
      <rPr>
        <b/>
        <sz val="16"/>
        <color theme="1"/>
        <rFont val="Arial"/>
      </rPr>
      <t xml:space="preserve">
Periodicidad: </t>
    </r>
    <r>
      <rPr>
        <sz val="16"/>
        <color theme="1"/>
        <rFont val="Arial"/>
      </rPr>
      <t>Cuatrimestral</t>
    </r>
    <r>
      <rPr>
        <b/>
        <sz val="16"/>
        <color theme="1"/>
        <rFont val="Arial"/>
      </rPr>
      <t xml:space="preserve">
Propósito: </t>
    </r>
    <r>
      <rPr>
        <sz val="16"/>
        <color theme="1"/>
        <rFont val="Arial"/>
      </rPr>
      <t xml:space="preserve">Realizar la debida gestión para la suscripción de los actos administrativos o contratos de uso y aprovechamiento económico e identificar las falencias. </t>
    </r>
    <r>
      <rPr>
        <b/>
        <sz val="16"/>
        <color theme="1"/>
        <rFont val="Arial"/>
      </rPr>
      <t xml:space="preserve">
Evidencias: </t>
    </r>
    <r>
      <rPr>
        <sz val="16"/>
        <color theme="1"/>
        <rFont val="Arial"/>
      </rPr>
      <t>Notificación de condiciones.</t>
    </r>
    <r>
      <rPr>
        <b/>
        <sz val="16"/>
        <color theme="1"/>
        <rFont val="Arial"/>
      </rPr>
      <t xml:space="preserve">
Observaciones o desviaciones:  </t>
    </r>
    <r>
      <rPr>
        <sz val="16"/>
        <color theme="1"/>
        <rFont val="Arial"/>
      </rPr>
      <t>Reuniones de seguimiento a la suscripción.</t>
    </r>
  </si>
  <si>
    <t>Plan de contingencia para dar respuesta inmediata a las solicitudes que ya se encuentran por fuera de los tiempos establecidos de respuesta.</t>
  </si>
  <si>
    <t>Durante el primer cuatrimestre se realizó la expedición de los actos administrativos de autorización de uso y aprovechamiento económico, de acuerdo a lo establecido en el documento PM03-PT-001 protocolo de aprovechamiento económico en el espacio público.</t>
  </si>
  <si>
    <t xml:space="preserve">
Falta de actualización de la base de servicios públicos por parte de los administradores de las Plazas Distritales de Mercado.</t>
  </si>
  <si>
    <t>Falta de actualización de los procedimientos y controles internos relacionados con la gestión de los servicios públicos en las Plazas de Mercado.</t>
  </si>
  <si>
    <t>Posibilidad de afectación reputacional por el incorrecto diligenciamiento de la matriz de servicios públicos de las Plazas Distritales de Mercado.</t>
  </si>
  <si>
    <r>
      <rPr>
        <sz val="17"/>
        <color theme="1"/>
        <rFont val="Arial"/>
      </rPr>
      <t xml:space="preserve">Seguimiento a la matriz de servicios públicos de las Plazas Distritales de Mercado.
</t>
    </r>
    <r>
      <rPr>
        <b/>
        <sz val="17"/>
        <color theme="1"/>
        <rFont val="Arial"/>
      </rPr>
      <t xml:space="preserve">Responsable: </t>
    </r>
    <r>
      <rPr>
        <sz val="17"/>
        <color theme="1"/>
        <rFont val="Arial"/>
      </rPr>
      <t>Subdirector (a) SESEC</t>
    </r>
    <r>
      <rPr>
        <b/>
        <sz val="17"/>
        <color theme="1"/>
        <rFont val="Arial"/>
      </rPr>
      <t xml:space="preserve">
Periodicidad: </t>
    </r>
    <r>
      <rPr>
        <sz val="17"/>
        <color theme="1"/>
        <rFont val="Arial"/>
      </rPr>
      <t>Cuatrimestral.</t>
    </r>
    <r>
      <rPr>
        <b/>
        <sz val="17"/>
        <color theme="1"/>
        <rFont val="Arial"/>
      </rPr>
      <t xml:space="preserve">
Propósito: </t>
    </r>
    <r>
      <rPr>
        <sz val="17"/>
        <color theme="1"/>
        <rFont val="Arial"/>
      </rPr>
      <t>Garantizar el control, verificación y actualización de la información relacionada con los servicios públicos de las Plazas Distritales de Mercado.</t>
    </r>
    <r>
      <rPr>
        <b/>
        <sz val="17"/>
        <color theme="1"/>
        <rFont val="Arial"/>
      </rPr>
      <t xml:space="preserve">
Evidencias: </t>
    </r>
    <r>
      <rPr>
        <sz val="17"/>
        <color theme="1"/>
        <rFont val="Arial"/>
      </rPr>
      <t>Planillas de causación mensual y matriz de servicios públicos de las Plazas Distritales de Mercado.</t>
    </r>
    <r>
      <rPr>
        <b/>
        <sz val="17"/>
        <color theme="1"/>
        <rFont val="Arial"/>
      </rPr>
      <t xml:space="preserve">
Observaciones o desviaciones: </t>
    </r>
    <r>
      <rPr>
        <sz val="17"/>
        <color theme="1"/>
        <rFont val="Arial"/>
      </rPr>
      <t xml:space="preserve"> Mesas de trabajo con los administradores de las PDM</t>
    </r>
  </si>
  <si>
    <t xml:space="preserve">Realizar de inmediato la corrección y se notifica al usuario afectado. </t>
  </si>
  <si>
    <t>Para el segundo cuatrimestre 2026 se realizó el seguimiento a la matriz de servicios públicos de las Plazas Distritales de Mercado.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</si>
</sst>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4" x14ac:knownFonts="1">
    <font>
      <sz val="11"/>
      <color theme="1"/>
      <name val="Calibri"/>
      <scheme val="minor"/>
    </font>
    <font>
      <sz val="11"/>
      <color theme="1"/>
      <name val="Arial"/>
    </font>
    <font>
      <b/>
      <sz val="16"/>
      <color theme="1"/>
      <name val="Arial"/>
    </font>
    <font>
      <sz val="11"/>
      <name val="Calibri"/>
    </font>
    <font>
      <b/>
      <sz val="12"/>
      <color theme="1"/>
      <name val="Arial"/>
    </font>
    <font>
      <sz val="11"/>
      <color theme="1"/>
      <name val="Calibri"/>
    </font>
    <font>
      <sz val="12"/>
      <color theme="1"/>
      <name val="Arial"/>
    </font>
    <font>
      <b/>
      <sz val="10"/>
      <color theme="1"/>
      <name val="Arial"/>
    </font>
    <font>
      <b/>
      <sz val="14"/>
      <color theme="1"/>
      <name val="Arial"/>
    </font>
    <font>
      <sz val="10"/>
      <color theme="1"/>
      <name val="Times New Roman"/>
    </font>
    <font>
      <sz val="10"/>
      <color theme="1"/>
      <name val="Arial"/>
    </font>
    <font>
      <b/>
      <sz val="20"/>
      <color theme="1"/>
      <name val="Arial"/>
    </font>
    <font>
      <b/>
      <u/>
      <sz val="11"/>
      <color theme="1"/>
      <name val="Calibri"/>
    </font>
    <font>
      <b/>
      <sz val="10"/>
      <color theme="1"/>
      <name val="Times New Roman"/>
    </font>
    <font>
      <sz val="16"/>
      <color theme="1"/>
      <name val="Arial"/>
    </font>
    <font>
      <b/>
      <sz val="11"/>
      <color theme="1"/>
      <name val="Arial"/>
    </font>
    <font>
      <sz val="14"/>
      <color theme="1"/>
      <name val="Arial"/>
    </font>
    <font>
      <sz val="15"/>
      <color theme="1"/>
      <name val="Arial"/>
    </font>
    <font>
      <sz val="16"/>
      <color rgb="FF000000"/>
      <name val="Times New Roman"/>
    </font>
    <font>
      <sz val="18"/>
      <color theme="1"/>
      <name val="Arial"/>
    </font>
    <font>
      <sz val="15"/>
      <color rgb="FF000000"/>
      <name val="Arial"/>
    </font>
    <font>
      <b/>
      <vertAlign val="superscript"/>
      <sz val="10"/>
      <color theme="1"/>
      <name val="Arial"/>
    </font>
    <font>
      <sz val="17"/>
      <color theme="1"/>
      <name val="Arial"/>
    </font>
    <font>
      <b/>
      <sz val="17"/>
      <color theme="1"/>
      <name val="Arial"/>
    </font>
  </fonts>
  <fills count="10">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rgb="FF98A8BD"/>
        <bgColor rgb="FF98A8BD"/>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bottom/>
      <diagonal/>
    </border>
    <border>
      <left/>
      <right/>
      <top/>
      <bottom style="medium">
        <color rgb="FF000000"/>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top/>
      <bottom style="hair">
        <color rgb="FF000000"/>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hair">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hair">
        <color rgb="FF000000"/>
      </left>
      <right style="thin">
        <color rgb="FF000000"/>
      </right>
      <top/>
      <bottom style="hair">
        <color rgb="FF000000"/>
      </bottom>
      <diagonal/>
    </border>
  </borders>
  <cellStyleXfs count="1">
    <xf numFmtId="0" fontId="0" fillId="0" borderId="0"/>
  </cellStyleXfs>
  <cellXfs count="137">
    <xf numFmtId="0" fontId="0" fillId="0" borderId="0" xfId="0"/>
    <xf numFmtId="0" fontId="4" fillId="0" borderId="4" xfId="0" applyFont="1" applyBorder="1" applyAlignment="1">
      <alignment vertical="center" wrapText="1"/>
    </xf>
    <xf numFmtId="0" fontId="1" fillId="0" borderId="5" xfId="0" applyFont="1" applyBorder="1" applyAlignment="1">
      <alignment horizontal="center" vertical="center"/>
    </xf>
    <xf numFmtId="0" fontId="5" fillId="0" borderId="0" xfId="0" applyFont="1"/>
    <xf numFmtId="0" fontId="1" fillId="0" borderId="0" xfId="0" applyFont="1"/>
    <xf numFmtId="0" fontId="4" fillId="0" borderId="8" xfId="0" applyFont="1" applyBorder="1" applyAlignment="1">
      <alignment vertical="center" wrapText="1"/>
    </xf>
    <xf numFmtId="0" fontId="6" fillId="2" borderId="9" xfId="0" applyFont="1" applyFill="1" applyBorder="1" applyAlignment="1">
      <alignment horizontal="center" vertical="center" wrapText="1"/>
    </xf>
    <xf numFmtId="0" fontId="4" fillId="0" borderId="13" xfId="0" applyFont="1" applyBorder="1" applyAlignment="1">
      <alignment vertical="center" wrapText="1"/>
    </xf>
    <xf numFmtId="164" fontId="6" fillId="2" borderId="14"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0" fontId="9" fillId="0" borderId="0" xfId="0" applyFont="1"/>
    <xf numFmtId="0" fontId="10" fillId="0" borderId="0" xfId="0" applyFont="1" applyAlignment="1">
      <alignment horizontal="left" vertical="center"/>
    </xf>
    <xf numFmtId="0" fontId="7" fillId="0" borderId="0" xfId="0" applyFont="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11" fillId="0" borderId="27" xfId="0" applyFont="1" applyBorder="1" applyAlignment="1">
      <alignment horizontal="center" vertical="center"/>
    </xf>
    <xf numFmtId="0" fontId="1" fillId="0" borderId="28" xfId="0" applyFont="1" applyBorder="1"/>
    <xf numFmtId="0" fontId="7" fillId="2" borderId="30" xfId="0" applyFont="1" applyFill="1" applyBorder="1" applyAlignment="1">
      <alignment horizontal="center" vertical="center"/>
    </xf>
    <xf numFmtId="0" fontId="13" fillId="2" borderId="30" xfId="0" applyFont="1" applyFill="1" applyBorder="1" applyAlignment="1">
      <alignment horizontal="center" vertical="center"/>
    </xf>
    <xf numFmtId="164" fontId="13" fillId="2" borderId="30" xfId="0" applyNumberFormat="1" applyFont="1" applyFill="1" applyBorder="1" applyAlignment="1">
      <alignment horizontal="center" vertical="center"/>
    </xf>
    <xf numFmtId="0" fontId="13" fillId="2" borderId="32" xfId="0" applyFont="1" applyFill="1" applyBorder="1" applyAlignment="1">
      <alignment horizontal="center" vertical="center"/>
    </xf>
    <xf numFmtId="164" fontId="13" fillId="2" borderId="32" xfId="0" applyNumberFormat="1" applyFont="1" applyFill="1" applyBorder="1" applyAlignment="1">
      <alignment horizontal="center" vertical="center"/>
    </xf>
    <xf numFmtId="0" fontId="13" fillId="2" borderId="33" xfId="0" applyFont="1" applyFill="1" applyBorder="1" applyAlignment="1">
      <alignment horizontal="center" vertical="center"/>
    </xf>
    <xf numFmtId="0" fontId="13" fillId="0" borderId="0" xfId="0" applyFont="1" applyAlignment="1">
      <alignment horizontal="center"/>
    </xf>
    <xf numFmtId="0" fontId="7" fillId="0" borderId="41" xfId="0" applyFont="1" applyBorder="1" applyAlignment="1">
      <alignment horizontal="center"/>
    </xf>
    <xf numFmtId="0" fontId="13" fillId="0" borderId="0" xfId="0" applyFont="1"/>
    <xf numFmtId="0" fontId="7" fillId="3" borderId="47" xfId="0" applyFont="1" applyFill="1" applyBorder="1" applyAlignment="1">
      <alignment horizontal="center" vertical="center" wrapText="1"/>
    </xf>
    <xf numFmtId="0" fontId="13" fillId="0" borderId="0" xfId="0" applyFont="1" applyAlignment="1">
      <alignment horizontal="center" vertical="center" wrapText="1"/>
    </xf>
    <xf numFmtId="0" fontId="7" fillId="3" borderId="50" xfId="0" applyFont="1" applyFill="1" applyBorder="1" applyAlignment="1">
      <alignment horizontal="center" vertical="center" wrapText="1"/>
    </xf>
    <xf numFmtId="0" fontId="7" fillId="3" borderId="50" xfId="0" applyFont="1" applyFill="1" applyBorder="1" applyAlignment="1">
      <alignment horizontal="center" vertical="center"/>
    </xf>
    <xf numFmtId="0" fontId="4" fillId="3" borderId="51" xfId="0" applyFont="1" applyFill="1" applyBorder="1" applyAlignment="1">
      <alignment horizontal="center" vertical="center" wrapText="1"/>
    </xf>
    <xf numFmtId="0" fontId="7" fillId="3" borderId="54" xfId="0" applyFont="1" applyFill="1" applyBorder="1" applyAlignment="1">
      <alignment horizontal="center" vertical="center" wrapText="1"/>
    </xf>
    <xf numFmtId="0" fontId="13" fillId="5" borderId="5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56" xfId="0" applyFont="1" applyFill="1" applyBorder="1" applyAlignment="1">
      <alignment horizontal="center" vertical="center" wrapText="1"/>
    </xf>
    <xf numFmtId="0" fontId="13" fillId="6" borderId="55" xfId="0" applyFont="1" applyFill="1" applyBorder="1" applyAlignment="1">
      <alignment horizontal="center" vertical="center" wrapText="1"/>
    </xf>
    <xf numFmtId="0" fontId="13" fillId="6" borderId="56" xfId="0" applyFont="1" applyFill="1" applyBorder="1" applyAlignment="1">
      <alignment horizontal="center" vertical="center" wrapText="1"/>
    </xf>
    <xf numFmtId="0" fontId="6" fillId="0" borderId="60" xfId="0" applyFont="1" applyBorder="1" applyAlignment="1">
      <alignment horizontal="left" vertical="top" wrapText="1"/>
    </xf>
    <xf numFmtId="0" fontId="7" fillId="0" borderId="61" xfId="0" applyFont="1" applyBorder="1" applyAlignment="1">
      <alignment horizontal="center" vertical="center" wrapText="1"/>
    </xf>
    <xf numFmtId="1" fontId="6" fillId="0" borderId="61" xfId="0" applyNumberFormat="1" applyFont="1" applyBorder="1" applyAlignment="1">
      <alignment horizontal="center" vertical="center"/>
    </xf>
    <xf numFmtId="0" fontId="9" fillId="0" borderId="0" xfId="0" applyFont="1" applyAlignment="1">
      <alignment horizontal="center"/>
    </xf>
    <xf numFmtId="0" fontId="6" fillId="0" borderId="64" xfId="0" applyFont="1" applyBorder="1" applyAlignment="1">
      <alignment horizontal="left" vertical="top" wrapText="1"/>
    </xf>
    <xf numFmtId="0" fontId="7" fillId="0" borderId="65" xfId="0" applyFont="1" applyBorder="1" applyAlignment="1">
      <alignment horizontal="center" vertical="center" wrapText="1"/>
    </xf>
    <xf numFmtId="1" fontId="6" fillId="0" borderId="65" xfId="0" applyNumberFormat="1" applyFont="1" applyBorder="1" applyAlignment="1">
      <alignment horizontal="center" vertical="center"/>
    </xf>
    <xf numFmtId="0" fontId="6" fillId="0" borderId="0" xfId="0" applyFont="1" applyAlignment="1">
      <alignment vertical="top" wrapText="1"/>
    </xf>
    <xf numFmtId="0" fontId="6" fillId="8" borderId="25" xfId="0" applyFont="1" applyFill="1" applyBorder="1" applyAlignment="1">
      <alignment horizontal="center" vertical="center" wrapText="1"/>
    </xf>
    <xf numFmtId="0" fontId="13" fillId="0" borderId="0" xfId="0" applyFont="1" applyAlignment="1">
      <alignment horizontal="left" vertical="center" wrapText="1"/>
    </xf>
    <xf numFmtId="0" fontId="6" fillId="0" borderId="71" xfId="0" applyFont="1" applyBorder="1" applyAlignment="1">
      <alignment horizontal="left" vertical="top" wrapText="1"/>
    </xf>
    <xf numFmtId="0" fontId="7" fillId="0" borderId="72" xfId="0" applyFont="1" applyBorder="1" applyAlignment="1">
      <alignment horizontal="center" vertical="center" wrapText="1"/>
    </xf>
    <xf numFmtId="1" fontId="6" fillId="0" borderId="72" xfId="0" applyNumberFormat="1" applyFont="1" applyBorder="1" applyAlignment="1">
      <alignment horizontal="center" vertical="center"/>
    </xf>
    <xf numFmtId="0" fontId="2" fillId="7" borderId="45" xfId="0" applyFont="1" applyFill="1" applyBorder="1" applyAlignment="1">
      <alignment horizontal="center" vertical="center"/>
    </xf>
    <xf numFmtId="0" fontId="3" fillId="0" borderId="59" xfId="0" applyFont="1" applyBorder="1"/>
    <xf numFmtId="0" fontId="3" fillId="0" borderId="53" xfId="0" applyFont="1" applyBorder="1"/>
    <xf numFmtId="0" fontId="15" fillId="0" borderId="45" xfId="0" applyFont="1" applyBorder="1" applyAlignment="1">
      <alignment horizontal="center" vertical="center" wrapText="1"/>
    </xf>
    <xf numFmtId="0" fontId="7" fillId="3" borderId="44" xfId="0" applyFont="1" applyFill="1" applyBorder="1" applyAlignment="1">
      <alignment horizontal="center" vertical="center" wrapText="1"/>
    </xf>
    <xf numFmtId="0" fontId="3" fillId="0" borderId="52" xfId="0" applyFont="1" applyBorder="1"/>
    <xf numFmtId="0" fontId="7" fillId="3" borderId="45" xfId="0" applyFont="1" applyFill="1" applyBorder="1" applyAlignment="1">
      <alignment horizontal="center" vertical="center"/>
    </xf>
    <xf numFmtId="0" fontId="7" fillId="3" borderId="45" xfId="0" applyFont="1" applyFill="1" applyBorder="1" applyAlignment="1">
      <alignment horizontal="center" vertical="center" wrapText="1"/>
    </xf>
    <xf numFmtId="1" fontId="2" fillId="0" borderId="62" xfId="0" applyNumberFormat="1" applyFont="1" applyBorder="1" applyAlignment="1">
      <alignment horizontal="center" vertical="center" wrapText="1"/>
    </xf>
    <xf numFmtId="0" fontId="3" fillId="0" borderId="66" xfId="0" applyFont="1" applyBorder="1"/>
    <xf numFmtId="0" fontId="4" fillId="0" borderId="45" xfId="0" applyFont="1" applyBorder="1" applyAlignment="1">
      <alignment horizontal="center" vertical="center" wrapText="1"/>
    </xf>
    <xf numFmtId="0" fontId="3" fillId="0" borderId="70" xfId="0" applyFont="1" applyBorder="1"/>
    <xf numFmtId="0" fontId="8" fillId="7" borderId="45" xfId="0" applyFont="1" applyFill="1" applyBorder="1" applyAlignment="1">
      <alignment horizontal="center" vertical="center" wrapText="1"/>
    </xf>
    <xf numFmtId="0" fontId="16" fillId="0" borderId="63" xfId="0" applyFont="1" applyBorder="1" applyAlignment="1">
      <alignment horizontal="left" vertical="center" wrapText="1"/>
    </xf>
    <xf numFmtId="0" fontId="3" fillId="0" borderId="67" xfId="0" applyFont="1" applyBorder="1"/>
    <xf numFmtId="0" fontId="7" fillId="9" borderId="63" xfId="0" applyFont="1" applyFill="1" applyBorder="1" applyAlignment="1">
      <alignment horizontal="left" vertical="center" wrapText="1"/>
    </xf>
    <xf numFmtId="0" fontId="3" fillId="0" borderId="69" xfId="0" applyFont="1" applyBorder="1"/>
    <xf numFmtId="0" fontId="7" fillId="3" borderId="46" xfId="0" applyFont="1" applyFill="1" applyBorder="1" applyAlignment="1">
      <alignment horizontal="center" vertical="center" wrapText="1"/>
    </xf>
    <xf numFmtId="0" fontId="7" fillId="0" borderId="45" xfId="0" applyFont="1" applyBorder="1" applyAlignment="1">
      <alignment horizontal="center" vertical="center" wrapText="1"/>
    </xf>
    <xf numFmtId="0" fontId="4" fillId="2" borderId="45" xfId="0" applyFont="1" applyFill="1" applyBorder="1" applyAlignment="1">
      <alignment horizontal="center" vertical="center"/>
    </xf>
    <xf numFmtId="164" fontId="17" fillId="0" borderId="45" xfId="0" applyNumberFormat="1" applyFont="1" applyBorder="1" applyAlignment="1">
      <alignment horizontal="center" vertical="center" wrapText="1"/>
    </xf>
    <xf numFmtId="0" fontId="8" fillId="0" borderId="68" xfId="0" applyFont="1" applyBorder="1" applyAlignment="1">
      <alignment horizontal="center" vertical="center" wrapText="1"/>
    </xf>
    <xf numFmtId="0" fontId="3" fillId="0" borderId="73" xfId="0" applyFont="1" applyBorder="1"/>
    <xf numFmtId="0" fontId="2" fillId="8" borderId="45" xfId="0" applyFont="1" applyFill="1" applyBorder="1" applyAlignment="1">
      <alignment horizontal="center" vertical="center" wrapText="1"/>
    </xf>
    <xf numFmtId="0" fontId="19" fillId="0" borderId="63" xfId="0" applyFont="1" applyBorder="1" applyAlignment="1">
      <alignment horizontal="center" vertical="center"/>
    </xf>
    <xf numFmtId="0" fontId="3" fillId="0" borderId="74" xfId="0" applyFont="1" applyBorder="1"/>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3" fillId="0" borderId="6" xfId="0" applyFont="1" applyBorder="1"/>
    <xf numFmtId="0" fontId="0" fillId="0" borderId="0" xfId="0"/>
    <xf numFmtId="0" fontId="3" fillId="0" borderId="7" xfId="0" applyFont="1" applyBorder="1"/>
    <xf numFmtId="0" fontId="3" fillId="0" borderId="10" xfId="0" applyFont="1" applyBorder="1"/>
    <xf numFmtId="0" fontId="3" fillId="0" borderId="11" xfId="0" applyFont="1" applyBorder="1"/>
    <xf numFmtId="0" fontId="3" fillId="0" borderId="12" xfId="0" applyFont="1" applyBorder="1"/>
    <xf numFmtId="0" fontId="8" fillId="0" borderId="16" xfId="0" applyFont="1" applyBorder="1" applyAlignment="1">
      <alignment horizontal="center" vertical="center" wrapText="1"/>
    </xf>
    <xf numFmtId="0" fontId="7" fillId="2" borderId="1" xfId="0" applyFont="1" applyFill="1" applyBorder="1" applyAlignment="1">
      <alignment horizontal="center" vertical="center"/>
    </xf>
    <xf numFmtId="0" fontId="7" fillId="2" borderId="17" xfId="0" applyFont="1" applyFill="1" applyBorder="1" applyAlignment="1">
      <alignment horizontal="center" vertical="center"/>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1" fillId="0" borderId="22" xfId="0" applyFont="1" applyBorder="1" applyAlignment="1">
      <alignment horizontal="left" vertical="center" wrapText="1"/>
    </xf>
    <xf numFmtId="0" fontId="3" fillId="0" borderId="23" xfId="0" applyFont="1" applyBorder="1"/>
    <xf numFmtId="0" fontId="7" fillId="3" borderId="35" xfId="0" applyFont="1" applyFill="1" applyBorder="1" applyAlignment="1">
      <alignment horizontal="center" vertical="center" wrapText="1"/>
    </xf>
    <xf numFmtId="0" fontId="3" fillId="0" borderId="36" xfId="0" applyFont="1" applyBorder="1"/>
    <xf numFmtId="0" fontId="3" fillId="0" borderId="37" xfId="0" applyFont="1" applyBorder="1"/>
    <xf numFmtId="0" fontId="13" fillId="5" borderId="1" xfId="0" applyFont="1" applyFill="1" applyBorder="1" applyAlignment="1">
      <alignment horizontal="center" vertical="center"/>
    </xf>
    <xf numFmtId="0" fontId="13" fillId="6" borderId="1" xfId="0" applyFont="1" applyFill="1" applyBorder="1" applyAlignment="1">
      <alignment horizontal="center" vertical="center"/>
    </xf>
    <xf numFmtId="0" fontId="7" fillId="0" borderId="40" xfId="0" applyFont="1" applyBorder="1" applyAlignment="1">
      <alignment horizontal="center"/>
    </xf>
    <xf numFmtId="0" fontId="3" fillId="0" borderId="41" xfId="0" applyFont="1" applyBorder="1"/>
    <xf numFmtId="0" fontId="3" fillId="0" borderId="27" xfId="0" applyFont="1" applyBorder="1"/>
    <xf numFmtId="0" fontId="7" fillId="0" borderId="28" xfId="0" applyFont="1" applyBorder="1" applyAlignment="1">
      <alignment horizontal="center"/>
    </xf>
    <xf numFmtId="0" fontId="7" fillId="3" borderId="22" xfId="0" applyFont="1" applyFill="1" applyBorder="1" applyAlignment="1">
      <alignment horizontal="center" vertical="center" wrapText="1"/>
    </xf>
    <xf numFmtId="0" fontId="3" fillId="0" borderId="34" xfId="0" applyFont="1" applyBorder="1"/>
    <xf numFmtId="0" fontId="1" fillId="0" borderId="1" xfId="0" applyFont="1" applyBorder="1" applyAlignment="1">
      <alignment horizontal="center" vertical="center"/>
    </xf>
    <xf numFmtId="0" fontId="12" fillId="4" borderId="29" xfId="0" applyFont="1" applyFill="1" applyBorder="1" applyAlignment="1">
      <alignment horizontal="center" vertical="center"/>
    </xf>
    <xf numFmtId="0" fontId="3" fillId="0" borderId="31" xfId="0" applyFont="1" applyBorder="1"/>
    <xf numFmtId="0" fontId="7" fillId="3" borderId="39" xfId="0" applyFont="1" applyFill="1" applyBorder="1" applyAlignment="1">
      <alignment horizontal="center" vertical="center" wrapText="1"/>
    </xf>
    <xf numFmtId="0" fontId="3" fillId="0" borderId="43" xfId="0" applyFont="1" applyBorder="1"/>
    <xf numFmtId="0" fontId="3" fillId="0" borderId="49" xfId="0" applyFont="1" applyBorder="1"/>
    <xf numFmtId="0" fontId="7" fillId="3" borderId="38" xfId="0" applyFont="1" applyFill="1" applyBorder="1" applyAlignment="1">
      <alignment horizontal="center" vertical="center" wrapText="1"/>
    </xf>
    <xf numFmtId="0" fontId="3" fillId="0" borderId="42" xfId="0" applyFont="1" applyBorder="1"/>
    <xf numFmtId="0" fontId="3" fillId="0" borderId="48" xfId="0" applyFont="1" applyBorder="1"/>
    <xf numFmtId="0" fontId="7" fillId="0" borderId="59" xfId="0" applyFont="1" applyBorder="1" applyAlignment="1">
      <alignment horizontal="center" vertical="center" wrapText="1"/>
    </xf>
    <xf numFmtId="0" fontId="4" fillId="2" borderId="46" xfId="0" applyFont="1" applyFill="1" applyBorder="1" applyAlignment="1">
      <alignment horizontal="center" vertical="center"/>
    </xf>
    <xf numFmtId="0" fontId="14" fillId="0" borderId="45" xfId="0" applyFont="1" applyBorder="1" applyAlignment="1">
      <alignment horizontal="left" vertical="center" wrapText="1"/>
    </xf>
    <xf numFmtId="0" fontId="17" fillId="0" borderId="45" xfId="0" applyFont="1" applyBorder="1" applyAlignment="1">
      <alignment horizontal="center" vertical="center" wrapText="1"/>
    </xf>
    <xf numFmtId="0" fontId="9" fillId="0" borderId="63" xfId="0" applyFont="1" applyBorder="1" applyAlignment="1">
      <alignment horizontal="center" vertical="center" wrapText="1"/>
    </xf>
    <xf numFmtId="0" fontId="18" fillId="0" borderId="45" xfId="0" applyFont="1" applyBorder="1" applyAlignment="1">
      <alignment horizontal="center" vertical="center" wrapText="1"/>
    </xf>
    <xf numFmtId="0" fontId="11" fillId="0" borderId="57" xfId="0" applyFont="1" applyBorder="1" applyAlignment="1">
      <alignment horizontal="center" vertical="center" wrapText="1"/>
    </xf>
    <xf numFmtId="0" fontId="14" fillId="0" borderId="58" xfId="0" applyFont="1" applyBorder="1" applyAlignment="1">
      <alignment horizontal="left" vertical="center" wrapText="1"/>
    </xf>
    <xf numFmtId="0" fontId="7" fillId="0" borderId="58" xfId="0" applyFont="1" applyBorder="1" applyAlignment="1">
      <alignment horizontal="center" vertical="center" wrapText="1"/>
    </xf>
    <xf numFmtId="0" fontId="4" fillId="2" borderId="58" xfId="0" applyFont="1" applyFill="1" applyBorder="1" applyAlignment="1">
      <alignment horizontal="center" vertical="center"/>
    </xf>
    <xf numFmtId="0" fontId="2" fillId="7" borderId="58" xfId="0" applyFont="1" applyFill="1" applyBorder="1" applyAlignment="1">
      <alignment horizontal="center" vertical="center"/>
    </xf>
    <xf numFmtId="1" fontId="2" fillId="0" borderId="77" xfId="0" applyNumberFormat="1" applyFont="1" applyBorder="1" applyAlignment="1">
      <alignment horizontal="center" vertical="center" wrapText="1"/>
    </xf>
    <xf numFmtId="0" fontId="3" fillId="0" borderId="79" xfId="0" applyFont="1" applyBorder="1"/>
    <xf numFmtId="0" fontId="4" fillId="0" borderId="58" xfId="0" applyFont="1" applyBorder="1" applyAlignment="1">
      <alignment horizontal="center" vertical="center" wrapText="1"/>
    </xf>
    <xf numFmtId="0" fontId="15" fillId="0" borderId="58" xfId="0" applyFont="1" applyBorder="1" applyAlignment="1">
      <alignment horizontal="center" vertical="center" wrapText="1"/>
    </xf>
    <xf numFmtId="0" fontId="16" fillId="0" borderId="78" xfId="0" applyFont="1" applyBorder="1" applyAlignment="1">
      <alignment horizontal="left" vertical="center" wrapText="1"/>
    </xf>
    <xf numFmtId="164" fontId="17" fillId="0" borderId="58" xfId="0" applyNumberFormat="1" applyFont="1" applyBorder="1" applyAlignment="1">
      <alignment horizontal="center" vertical="center" wrapText="1"/>
    </xf>
    <xf numFmtId="0" fontId="20" fillId="0" borderId="58" xfId="0" applyFont="1" applyBorder="1" applyAlignment="1">
      <alignment horizontal="center" vertical="center" wrapText="1"/>
    </xf>
    <xf numFmtId="0" fontId="9" fillId="0" borderId="78" xfId="0" applyFont="1" applyBorder="1" applyAlignment="1">
      <alignment horizontal="center" vertical="center" wrapText="1"/>
    </xf>
    <xf numFmtId="0" fontId="3" fillId="0" borderId="76" xfId="0" applyFont="1" applyBorder="1"/>
    <xf numFmtId="0" fontId="3" fillId="0" borderId="75" xfId="0" applyFont="1" applyBorder="1"/>
    <xf numFmtId="0" fontId="11" fillId="0" borderId="45" xfId="0" applyFont="1" applyBorder="1" applyAlignment="1">
      <alignment horizontal="center" vertical="center"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025/RIESGOS/formulaci&#243;n%202025/Matrices%20gesti&#243;n%202025/Plantilla_Mapa%20de%20riesgos_PDM.xlsx" TargetMode="External"/><Relationship Id="rId1" Type="http://schemas.openxmlformats.org/officeDocument/2006/relationships/externalLinkPath" Target="/Users/57313/Documents/VARIOS/IPES/2025/RIESGOS/formulaci&#243;n%202025/Matrices%20gesti&#243;n%202025/Plantilla_Mapa%20de%20riesgos_PD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
      <sheetName val="Datos"/>
      <sheetName val="INSTRUCTIVO DE DILIGENCIAMIENTO"/>
      <sheetName val="Encuesta de impacto "/>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1" width="24.88671875" customWidth="1"/>
    <col min="2" max="2" width="36.88671875" customWidth="1"/>
    <col min="3" max="3" width="32.5546875" customWidth="1"/>
    <col min="4" max="4" width="40.33203125" customWidth="1"/>
    <col min="5" max="5" width="32.5546875" customWidth="1"/>
    <col min="6" max="7" width="20.88671875" customWidth="1"/>
    <col min="8" max="8" width="20.88671875" hidden="1" customWidth="1"/>
    <col min="9" max="9" width="25.44140625" customWidth="1"/>
    <col min="10" max="10" width="81.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106"/>
      <c r="B1" s="77" t="s">
        <v>0</v>
      </c>
      <c r="C1" s="78"/>
      <c r="D1" s="78"/>
      <c r="E1" s="78"/>
      <c r="F1" s="78"/>
      <c r="G1" s="78"/>
      <c r="H1" s="78"/>
      <c r="I1" s="78"/>
      <c r="J1" s="78"/>
      <c r="K1" s="78"/>
      <c r="L1" s="78"/>
      <c r="M1" s="78"/>
      <c r="N1" s="78"/>
      <c r="O1" s="78"/>
      <c r="P1" s="78"/>
      <c r="Q1" s="78"/>
      <c r="R1" s="78"/>
      <c r="S1" s="78"/>
      <c r="T1" s="78"/>
      <c r="U1" s="78"/>
      <c r="V1" s="78"/>
      <c r="W1" s="78"/>
      <c r="X1" s="78"/>
      <c r="Y1" s="78"/>
      <c r="Z1" s="78"/>
      <c r="AA1" s="79"/>
      <c r="AB1" s="1" t="s">
        <v>1</v>
      </c>
      <c r="AC1" s="2" t="s">
        <v>2</v>
      </c>
      <c r="AD1" s="3"/>
      <c r="AE1" s="4"/>
      <c r="AF1" s="4"/>
      <c r="AG1" s="4"/>
      <c r="AH1" s="4"/>
      <c r="AI1" s="4"/>
      <c r="AJ1" s="4"/>
      <c r="AK1" s="4"/>
      <c r="AL1" s="4"/>
      <c r="AM1" s="4"/>
      <c r="AN1" s="4"/>
      <c r="AO1" s="4"/>
      <c r="AP1" s="4"/>
      <c r="AQ1" s="4"/>
      <c r="AR1" s="4"/>
      <c r="AS1" s="4"/>
      <c r="AT1" s="4"/>
      <c r="AU1" s="4"/>
      <c r="AV1" s="4"/>
      <c r="AW1" s="4"/>
    </row>
    <row r="2" spans="1:49" ht="20.25" customHeight="1" x14ac:dyDescent="0.3">
      <c r="A2" s="80"/>
      <c r="B2" s="80"/>
      <c r="C2" s="81"/>
      <c r="D2" s="81"/>
      <c r="E2" s="81"/>
      <c r="F2" s="81"/>
      <c r="G2" s="81"/>
      <c r="H2" s="81"/>
      <c r="I2" s="81"/>
      <c r="J2" s="81"/>
      <c r="K2" s="81"/>
      <c r="L2" s="81"/>
      <c r="M2" s="81"/>
      <c r="N2" s="81"/>
      <c r="O2" s="81"/>
      <c r="P2" s="81"/>
      <c r="Q2" s="81"/>
      <c r="R2" s="81"/>
      <c r="S2" s="81"/>
      <c r="T2" s="81"/>
      <c r="U2" s="81"/>
      <c r="V2" s="81"/>
      <c r="W2" s="81"/>
      <c r="X2" s="81"/>
      <c r="Y2" s="81"/>
      <c r="Z2" s="81"/>
      <c r="AA2" s="82"/>
      <c r="AB2" s="5" t="s">
        <v>3</v>
      </c>
      <c r="AC2" s="6">
        <v>8</v>
      </c>
      <c r="AD2" s="3"/>
      <c r="AE2" s="4"/>
      <c r="AF2" s="4"/>
      <c r="AG2" s="4"/>
      <c r="AH2" s="4"/>
      <c r="AI2" s="4"/>
      <c r="AJ2" s="4"/>
      <c r="AK2" s="4"/>
      <c r="AL2" s="4"/>
      <c r="AM2" s="4"/>
      <c r="AN2" s="4"/>
      <c r="AO2" s="4"/>
      <c r="AP2" s="4"/>
      <c r="AQ2" s="4"/>
      <c r="AR2" s="4"/>
      <c r="AS2" s="4"/>
      <c r="AT2" s="4"/>
      <c r="AU2" s="4"/>
      <c r="AV2" s="4"/>
      <c r="AW2" s="4"/>
    </row>
    <row r="3" spans="1:49" ht="55.5" customHeight="1" x14ac:dyDescent="0.3">
      <c r="A3" s="83"/>
      <c r="B3" s="83"/>
      <c r="C3" s="84"/>
      <c r="D3" s="84"/>
      <c r="E3" s="84"/>
      <c r="F3" s="84"/>
      <c r="G3" s="84"/>
      <c r="H3" s="84"/>
      <c r="I3" s="84"/>
      <c r="J3" s="84"/>
      <c r="K3" s="84"/>
      <c r="L3" s="84"/>
      <c r="M3" s="84"/>
      <c r="N3" s="84"/>
      <c r="O3" s="84"/>
      <c r="P3" s="84"/>
      <c r="Q3" s="84"/>
      <c r="R3" s="84"/>
      <c r="S3" s="84"/>
      <c r="T3" s="84"/>
      <c r="U3" s="84"/>
      <c r="V3" s="84"/>
      <c r="W3" s="84"/>
      <c r="X3" s="84"/>
      <c r="Y3" s="84"/>
      <c r="Z3" s="84"/>
      <c r="AA3" s="85"/>
      <c r="AB3" s="7" t="s">
        <v>4</v>
      </c>
      <c r="AC3" s="8">
        <v>45604</v>
      </c>
      <c r="AD3" s="3"/>
      <c r="AE3" s="4"/>
      <c r="AF3" s="4"/>
      <c r="AG3" s="4"/>
      <c r="AH3" s="4"/>
      <c r="AI3" s="4"/>
      <c r="AJ3" s="4"/>
      <c r="AK3" s="4"/>
      <c r="AL3" s="4"/>
      <c r="AM3" s="4"/>
      <c r="AN3" s="4"/>
      <c r="AO3" s="4"/>
      <c r="AP3" s="4"/>
      <c r="AQ3" s="4"/>
      <c r="AR3" s="4"/>
      <c r="AS3" s="4"/>
      <c r="AT3" s="4"/>
      <c r="AU3" s="4"/>
      <c r="AV3" s="4"/>
      <c r="AW3" s="4"/>
    </row>
    <row r="4" spans="1:49" ht="59.25" customHeight="1" x14ac:dyDescent="0.3">
      <c r="A4" s="9" t="s">
        <v>5</v>
      </c>
      <c r="B4" s="86" t="s">
        <v>6</v>
      </c>
      <c r="C4" s="84"/>
      <c r="D4" s="84"/>
      <c r="E4" s="84"/>
      <c r="F4" s="84"/>
      <c r="G4" s="84"/>
      <c r="H4" s="84"/>
      <c r="I4" s="84"/>
      <c r="J4" s="87"/>
      <c r="K4" s="79"/>
      <c r="L4" s="88"/>
      <c r="M4" s="78"/>
      <c r="N4" s="78"/>
      <c r="O4" s="89"/>
      <c r="P4" s="87"/>
      <c r="Q4" s="78"/>
      <c r="R4" s="78"/>
      <c r="S4" s="78"/>
      <c r="T4" s="78"/>
      <c r="U4" s="78"/>
      <c r="V4" s="78"/>
      <c r="W4" s="78"/>
      <c r="X4" s="78"/>
      <c r="Y4" s="78"/>
      <c r="Z4" s="78"/>
      <c r="AA4" s="78"/>
      <c r="AB4" s="78"/>
      <c r="AC4" s="79"/>
      <c r="AD4" s="10"/>
      <c r="AE4" s="10"/>
      <c r="AF4" s="10"/>
      <c r="AG4" s="3"/>
      <c r="AH4" s="3"/>
      <c r="AI4" s="3"/>
      <c r="AJ4" s="3"/>
      <c r="AK4" s="3"/>
      <c r="AL4" s="3"/>
      <c r="AM4" s="3"/>
      <c r="AN4" s="3"/>
      <c r="AO4" s="3"/>
      <c r="AP4" s="3"/>
      <c r="AQ4" s="3"/>
      <c r="AR4" s="3"/>
      <c r="AS4" s="3"/>
      <c r="AT4" s="3"/>
      <c r="AU4" s="3"/>
      <c r="AV4" s="3"/>
      <c r="AW4" s="3"/>
    </row>
    <row r="5" spans="1:49" ht="27" customHeight="1" x14ac:dyDescent="0.3">
      <c r="A5" s="11"/>
      <c r="B5" s="11"/>
      <c r="C5" s="12"/>
      <c r="D5" s="12"/>
      <c r="E5" s="12"/>
      <c r="F5" s="12"/>
      <c r="G5" s="12"/>
      <c r="H5" s="12"/>
      <c r="I5" s="12"/>
      <c r="J5" s="80"/>
      <c r="K5" s="82"/>
      <c r="L5" s="90"/>
      <c r="M5" s="91"/>
      <c r="N5" s="91"/>
      <c r="O5" s="92"/>
      <c r="P5" s="80"/>
      <c r="Q5" s="81"/>
      <c r="R5" s="81"/>
      <c r="S5" s="81"/>
      <c r="T5" s="81"/>
      <c r="U5" s="81"/>
      <c r="V5" s="81"/>
      <c r="W5" s="81"/>
      <c r="X5" s="81"/>
      <c r="Y5" s="81"/>
      <c r="Z5" s="81"/>
      <c r="AA5" s="81"/>
      <c r="AB5" s="81"/>
      <c r="AC5" s="82"/>
      <c r="AD5" s="10"/>
      <c r="AE5" s="10"/>
      <c r="AF5" s="10"/>
      <c r="AG5" s="3"/>
      <c r="AH5" s="3"/>
      <c r="AI5" s="3"/>
      <c r="AJ5" s="3"/>
      <c r="AK5" s="3"/>
      <c r="AL5" s="3"/>
      <c r="AM5" s="3"/>
      <c r="AN5" s="3"/>
      <c r="AO5" s="3"/>
      <c r="AP5" s="3"/>
      <c r="AQ5" s="3"/>
      <c r="AR5" s="3"/>
      <c r="AS5" s="3"/>
      <c r="AT5" s="3"/>
      <c r="AU5" s="3"/>
      <c r="AV5" s="3"/>
      <c r="AW5" s="3"/>
    </row>
    <row r="6" spans="1:49" ht="82.5" customHeight="1" x14ac:dyDescent="0.3">
      <c r="A6" s="9" t="s">
        <v>7</v>
      </c>
      <c r="B6" s="93" t="s">
        <v>8</v>
      </c>
      <c r="C6" s="94"/>
      <c r="D6" s="94"/>
      <c r="E6" s="94"/>
      <c r="F6" s="94"/>
      <c r="G6" s="94"/>
      <c r="H6" s="94"/>
      <c r="I6" s="94"/>
      <c r="J6" s="80"/>
      <c r="K6" s="82"/>
      <c r="L6" s="13" t="s">
        <v>9</v>
      </c>
      <c r="M6" s="14" t="s">
        <v>10</v>
      </c>
      <c r="N6" s="14" t="s">
        <v>11</v>
      </c>
      <c r="O6" s="15" t="s">
        <v>12</v>
      </c>
      <c r="P6" s="80"/>
      <c r="Q6" s="81"/>
      <c r="R6" s="81"/>
      <c r="S6" s="81"/>
      <c r="T6" s="81"/>
      <c r="U6" s="81"/>
      <c r="V6" s="81"/>
      <c r="W6" s="81"/>
      <c r="X6" s="81"/>
      <c r="Y6" s="81"/>
      <c r="Z6" s="81"/>
      <c r="AA6" s="81"/>
      <c r="AB6" s="81"/>
      <c r="AC6" s="82"/>
      <c r="AD6" s="10"/>
      <c r="AE6" s="10"/>
      <c r="AF6" s="3"/>
      <c r="AG6" s="3"/>
      <c r="AH6" s="3"/>
      <c r="AI6" s="3"/>
      <c r="AJ6" s="3"/>
      <c r="AK6" s="3"/>
      <c r="AL6" s="3"/>
      <c r="AM6" s="3"/>
      <c r="AN6" s="3"/>
      <c r="AO6" s="3"/>
      <c r="AP6" s="3"/>
      <c r="AQ6" s="3"/>
      <c r="AR6" s="3"/>
      <c r="AS6" s="3"/>
      <c r="AT6" s="3"/>
      <c r="AU6" s="3"/>
      <c r="AV6" s="3"/>
      <c r="AW6" s="3"/>
    </row>
    <row r="7" spans="1:49" ht="59.25" customHeight="1" x14ac:dyDescent="0.3">
      <c r="A7" s="9" t="s">
        <v>13</v>
      </c>
      <c r="B7" s="93" t="s">
        <v>14</v>
      </c>
      <c r="C7" s="94"/>
      <c r="D7" s="94"/>
      <c r="E7" s="94"/>
      <c r="F7" s="94"/>
      <c r="G7" s="94"/>
      <c r="H7" s="94"/>
      <c r="I7" s="94"/>
      <c r="J7" s="83"/>
      <c r="K7" s="85"/>
      <c r="L7" s="16"/>
      <c r="M7" s="16"/>
      <c r="N7" s="16" t="s">
        <v>15</v>
      </c>
      <c r="O7" s="17"/>
      <c r="P7" s="83"/>
      <c r="Q7" s="84"/>
      <c r="R7" s="84"/>
      <c r="S7" s="84"/>
      <c r="T7" s="84"/>
      <c r="U7" s="84"/>
      <c r="V7" s="84"/>
      <c r="W7" s="84"/>
      <c r="X7" s="84"/>
      <c r="Y7" s="84"/>
      <c r="Z7" s="84"/>
      <c r="AA7" s="84"/>
      <c r="AB7" s="84"/>
      <c r="AC7" s="85"/>
      <c r="AD7" s="10"/>
      <c r="AE7" s="10"/>
      <c r="AF7" s="3"/>
      <c r="AG7" s="3"/>
      <c r="AH7" s="3"/>
      <c r="AI7" s="3"/>
      <c r="AJ7" s="3"/>
      <c r="AK7" s="3"/>
      <c r="AL7" s="3"/>
      <c r="AM7" s="3"/>
      <c r="AN7" s="3"/>
      <c r="AO7" s="3"/>
      <c r="AP7" s="3"/>
      <c r="AQ7" s="3"/>
      <c r="AR7" s="3"/>
      <c r="AS7" s="3"/>
      <c r="AT7" s="3"/>
      <c r="AU7" s="3"/>
      <c r="AV7" s="3"/>
      <c r="AW7" s="3"/>
    </row>
    <row r="8" spans="1:49" ht="15.75" customHeight="1" x14ac:dyDescent="0.3">
      <c r="A8" s="107" t="s">
        <v>16</v>
      </c>
      <c r="B8" s="18"/>
      <c r="C8" s="18"/>
      <c r="D8" s="18"/>
      <c r="E8" s="18"/>
      <c r="F8" s="18"/>
      <c r="G8" s="18"/>
      <c r="H8" s="18"/>
      <c r="I8" s="18"/>
      <c r="J8" s="18"/>
      <c r="K8" s="18"/>
      <c r="L8" s="18"/>
      <c r="M8" s="18"/>
      <c r="N8" s="18"/>
      <c r="O8" s="18"/>
      <c r="P8" s="18"/>
      <c r="Q8" s="18"/>
      <c r="R8" s="18"/>
      <c r="S8" s="18"/>
      <c r="T8" s="18"/>
      <c r="U8" s="18"/>
      <c r="V8" s="19"/>
      <c r="W8" s="19"/>
      <c r="X8" s="19"/>
      <c r="Y8" s="20"/>
      <c r="Z8" s="19"/>
      <c r="AA8" s="10"/>
      <c r="AB8" s="10"/>
      <c r="AC8" s="10"/>
      <c r="AD8" s="10"/>
      <c r="AE8" s="10"/>
      <c r="AF8" s="10"/>
      <c r="AG8" s="3"/>
      <c r="AH8" s="3"/>
      <c r="AI8" s="3"/>
      <c r="AJ8" s="3"/>
      <c r="AK8" s="3"/>
      <c r="AL8" s="3"/>
      <c r="AM8" s="3"/>
      <c r="AN8" s="3"/>
      <c r="AO8" s="3"/>
      <c r="AP8" s="3"/>
      <c r="AQ8" s="3"/>
      <c r="AR8" s="3"/>
      <c r="AS8" s="3"/>
      <c r="AT8" s="3"/>
      <c r="AU8" s="3"/>
      <c r="AV8" s="3"/>
      <c r="AW8" s="3"/>
    </row>
    <row r="9" spans="1:49" ht="15.75" customHeight="1" x14ac:dyDescent="0.3">
      <c r="A9" s="108"/>
      <c r="B9" s="18"/>
      <c r="C9" s="18"/>
      <c r="D9" s="18"/>
      <c r="E9" s="18"/>
      <c r="F9" s="18"/>
      <c r="G9" s="18"/>
      <c r="H9" s="18"/>
      <c r="I9" s="18"/>
      <c r="J9" s="18"/>
      <c r="K9" s="18"/>
      <c r="L9" s="18"/>
      <c r="M9" s="18"/>
      <c r="N9" s="18"/>
      <c r="O9" s="18"/>
      <c r="P9" s="18"/>
      <c r="Q9" s="18"/>
      <c r="R9" s="18"/>
      <c r="S9" s="18"/>
      <c r="T9" s="18"/>
      <c r="U9" s="18"/>
      <c r="V9" s="19"/>
      <c r="W9" s="21"/>
      <c r="X9" s="21"/>
      <c r="Y9" s="22"/>
      <c r="Z9" s="23"/>
      <c r="AA9" s="10"/>
      <c r="AB9" s="10"/>
      <c r="AC9" s="10"/>
      <c r="AD9" s="10"/>
      <c r="AE9" s="10"/>
      <c r="AF9" s="10"/>
      <c r="AG9" s="3"/>
      <c r="AH9" s="3"/>
      <c r="AI9" s="3"/>
      <c r="AJ9" s="3"/>
      <c r="AK9" s="3"/>
      <c r="AL9" s="3"/>
      <c r="AM9" s="3"/>
      <c r="AN9" s="3"/>
      <c r="AO9" s="3"/>
      <c r="AP9" s="3"/>
      <c r="AQ9" s="3"/>
      <c r="AR9" s="3"/>
      <c r="AS9" s="3"/>
      <c r="AT9" s="3"/>
      <c r="AU9" s="3"/>
      <c r="AV9" s="3"/>
      <c r="AW9" s="3"/>
    </row>
    <row r="10" spans="1:49" ht="27" customHeight="1" x14ac:dyDescent="0.3">
      <c r="A10" s="104" t="s">
        <v>17</v>
      </c>
      <c r="B10" s="94"/>
      <c r="C10" s="94"/>
      <c r="D10" s="94"/>
      <c r="E10" s="105"/>
      <c r="F10" s="95" t="s">
        <v>18</v>
      </c>
      <c r="G10" s="96"/>
      <c r="H10" s="96"/>
      <c r="I10" s="96"/>
      <c r="J10" s="96"/>
      <c r="K10" s="96"/>
      <c r="L10" s="96"/>
      <c r="M10" s="96"/>
      <c r="N10" s="96"/>
      <c r="O10" s="96"/>
      <c r="P10" s="96"/>
      <c r="Q10" s="96"/>
      <c r="R10" s="96"/>
      <c r="S10" s="96"/>
      <c r="T10" s="96"/>
      <c r="U10" s="97"/>
      <c r="V10" s="24"/>
      <c r="W10" s="98" t="s">
        <v>19</v>
      </c>
      <c r="X10" s="78"/>
      <c r="Y10" s="78"/>
      <c r="Z10" s="79"/>
      <c r="AA10" s="10"/>
      <c r="AB10" s="99" t="s">
        <v>20</v>
      </c>
      <c r="AC10" s="79"/>
      <c r="AD10" s="10"/>
      <c r="AE10" s="10"/>
      <c r="AF10" s="10"/>
      <c r="AG10" s="3"/>
      <c r="AH10" s="3"/>
      <c r="AI10" s="3"/>
      <c r="AJ10" s="3"/>
      <c r="AK10" s="3"/>
      <c r="AL10" s="3"/>
      <c r="AM10" s="3"/>
      <c r="AN10" s="3"/>
      <c r="AO10" s="3"/>
      <c r="AP10" s="3"/>
      <c r="AQ10" s="3"/>
      <c r="AR10" s="3"/>
      <c r="AS10" s="3"/>
      <c r="AT10" s="3"/>
      <c r="AU10" s="3"/>
      <c r="AV10" s="3"/>
      <c r="AW10" s="3"/>
    </row>
    <row r="11" spans="1:49" ht="14.25" customHeight="1" x14ac:dyDescent="0.3">
      <c r="A11" s="112" t="s">
        <v>21</v>
      </c>
      <c r="B11" s="109" t="s">
        <v>22</v>
      </c>
      <c r="C11" s="112" t="s">
        <v>23</v>
      </c>
      <c r="D11" s="112" t="s">
        <v>24</v>
      </c>
      <c r="E11" s="109" t="s">
        <v>25</v>
      </c>
      <c r="F11" s="100" t="s">
        <v>26</v>
      </c>
      <c r="G11" s="101"/>
      <c r="H11" s="101"/>
      <c r="I11" s="102"/>
      <c r="J11" s="103" t="s">
        <v>27</v>
      </c>
      <c r="K11" s="101"/>
      <c r="L11" s="101"/>
      <c r="M11" s="101"/>
      <c r="N11" s="101"/>
      <c r="O11" s="101"/>
      <c r="P11" s="101"/>
      <c r="Q11" s="101"/>
      <c r="R11" s="101"/>
      <c r="S11" s="25"/>
      <c r="T11" s="103" t="s">
        <v>28</v>
      </c>
      <c r="U11" s="101"/>
      <c r="V11" s="24"/>
      <c r="W11" s="80"/>
      <c r="X11" s="81"/>
      <c r="Y11" s="81"/>
      <c r="Z11" s="82"/>
      <c r="AA11" s="10"/>
      <c r="AB11" s="80"/>
      <c r="AC11" s="82"/>
      <c r="AD11" s="26"/>
      <c r="AE11" s="26"/>
      <c r="AF11" s="26"/>
      <c r="AG11" s="3"/>
      <c r="AH11" s="3"/>
      <c r="AI11" s="3"/>
      <c r="AJ11" s="3"/>
      <c r="AK11" s="3"/>
      <c r="AL11" s="3"/>
      <c r="AM11" s="3"/>
      <c r="AN11" s="3"/>
      <c r="AO11" s="3"/>
      <c r="AP11" s="3"/>
      <c r="AQ11" s="3"/>
      <c r="AR11" s="3"/>
      <c r="AS11" s="3"/>
      <c r="AT11" s="3"/>
      <c r="AU11" s="3"/>
      <c r="AV11" s="3"/>
      <c r="AW11" s="3"/>
    </row>
    <row r="12" spans="1:49" ht="32.25" customHeight="1" x14ac:dyDescent="0.3">
      <c r="A12" s="113"/>
      <c r="B12" s="110"/>
      <c r="C12" s="113"/>
      <c r="D12" s="113"/>
      <c r="E12" s="110"/>
      <c r="F12" s="104" t="s">
        <v>29</v>
      </c>
      <c r="G12" s="94"/>
      <c r="H12" s="94"/>
      <c r="I12" s="105"/>
      <c r="J12" s="55" t="s">
        <v>30</v>
      </c>
      <c r="K12" s="57" t="s">
        <v>31</v>
      </c>
      <c r="L12" s="57" t="s">
        <v>32</v>
      </c>
      <c r="M12" s="57" t="s">
        <v>33</v>
      </c>
      <c r="N12" s="58" t="s">
        <v>34</v>
      </c>
      <c r="O12" s="68" t="s">
        <v>35</v>
      </c>
      <c r="P12" s="58" t="s">
        <v>36</v>
      </c>
      <c r="Q12" s="58" t="s">
        <v>37</v>
      </c>
      <c r="R12" s="58" t="s">
        <v>38</v>
      </c>
      <c r="S12" s="27"/>
      <c r="T12" s="68" t="s">
        <v>39</v>
      </c>
      <c r="U12" s="58" t="s">
        <v>40</v>
      </c>
      <c r="V12" s="28"/>
      <c r="W12" s="83"/>
      <c r="X12" s="84"/>
      <c r="Y12" s="84"/>
      <c r="Z12" s="85"/>
      <c r="AA12" s="26"/>
      <c r="AB12" s="83"/>
      <c r="AC12" s="85"/>
      <c r="AD12" s="26"/>
      <c r="AE12" s="10"/>
      <c r="AF12" s="26"/>
      <c r="AG12" s="3"/>
      <c r="AH12" s="3"/>
      <c r="AI12" s="3"/>
      <c r="AJ12" s="3"/>
      <c r="AK12" s="3"/>
      <c r="AL12" s="3"/>
      <c r="AM12" s="3"/>
      <c r="AN12" s="3"/>
      <c r="AO12" s="3"/>
      <c r="AP12" s="3"/>
      <c r="AQ12" s="3"/>
      <c r="AR12" s="3"/>
      <c r="AS12" s="3"/>
      <c r="AT12" s="3"/>
      <c r="AU12" s="3"/>
      <c r="AV12" s="3"/>
      <c r="AW12" s="3"/>
    </row>
    <row r="13" spans="1:49" ht="74.25" customHeight="1" x14ac:dyDescent="0.3">
      <c r="A13" s="114"/>
      <c r="B13" s="111"/>
      <c r="C13" s="114"/>
      <c r="D13" s="114"/>
      <c r="E13" s="111"/>
      <c r="F13" s="9" t="s">
        <v>41</v>
      </c>
      <c r="G13" s="29" t="s">
        <v>42</v>
      </c>
      <c r="H13" s="30"/>
      <c r="I13" s="31" t="s">
        <v>43</v>
      </c>
      <c r="J13" s="56"/>
      <c r="K13" s="53"/>
      <c r="L13" s="53"/>
      <c r="M13" s="53"/>
      <c r="N13" s="53"/>
      <c r="O13" s="53"/>
      <c r="P13" s="53"/>
      <c r="Q13" s="53"/>
      <c r="R13" s="53"/>
      <c r="S13" s="32"/>
      <c r="T13" s="53"/>
      <c r="U13" s="53"/>
      <c r="V13" s="28"/>
      <c r="W13" s="33" t="s">
        <v>44</v>
      </c>
      <c r="X13" s="34" t="s">
        <v>45</v>
      </c>
      <c r="Y13" s="34" t="s">
        <v>46</v>
      </c>
      <c r="Z13" s="35" t="s">
        <v>47</v>
      </c>
      <c r="AA13" s="26"/>
      <c r="AB13" s="36" t="s">
        <v>48</v>
      </c>
      <c r="AC13" s="37" t="s">
        <v>49</v>
      </c>
      <c r="AD13" s="26"/>
      <c r="AE13" s="10"/>
      <c r="AF13" s="26"/>
      <c r="AG13" s="3"/>
      <c r="AH13" s="3"/>
      <c r="AI13" s="3"/>
      <c r="AJ13" s="3"/>
      <c r="AK13" s="3"/>
      <c r="AL13" s="3"/>
      <c r="AM13" s="3"/>
      <c r="AN13" s="3"/>
      <c r="AO13" s="3"/>
      <c r="AP13" s="3"/>
      <c r="AQ13" s="3"/>
      <c r="AR13" s="3"/>
      <c r="AS13" s="3"/>
      <c r="AT13" s="3"/>
      <c r="AU13" s="3"/>
      <c r="AV13" s="3"/>
      <c r="AW13" s="3"/>
    </row>
    <row r="14" spans="1:49" ht="120" customHeight="1" x14ac:dyDescent="0.3">
      <c r="A14" s="121">
        <v>1</v>
      </c>
      <c r="B14" s="122" t="s">
        <v>50</v>
      </c>
      <c r="C14" s="117" t="s">
        <v>51</v>
      </c>
      <c r="D14" s="117" t="s">
        <v>52</v>
      </c>
      <c r="E14" s="117" t="s">
        <v>53</v>
      </c>
      <c r="F14" s="112" t="s">
        <v>54</v>
      </c>
      <c r="G14" s="68" t="s">
        <v>55</v>
      </c>
      <c r="H14" s="115" t="str">
        <f>+CONCATENATE(F14," - ",G14)</f>
        <v>MEDIA - MODERADO</v>
      </c>
      <c r="I14" s="116" t="e">
        <f>+VLOOKUP(H14,[1]Datos!D3:E27,2,FALSE)</f>
        <v>#N/A</v>
      </c>
      <c r="J14" s="117" t="s">
        <v>56</v>
      </c>
      <c r="K14" s="38" t="s">
        <v>57</v>
      </c>
      <c r="L14" s="39" t="s">
        <v>58</v>
      </c>
      <c r="M14" s="40">
        <f>IF(L14="ASIGNADO",15,IF(L14="NO ASIGNADO",0,""))</f>
        <v>15</v>
      </c>
      <c r="N14" s="59">
        <f>SUM(M14:M20)</f>
        <v>100</v>
      </c>
      <c r="O14" s="61" t="s">
        <v>59</v>
      </c>
      <c r="P14" s="51">
        <f>IF(P17="DÉBIL",0,IF(P17="MODERADO",50,IF(P17="FUERTE",100,"")))</f>
        <v>100</v>
      </c>
      <c r="Q14" s="54" t="s">
        <v>60</v>
      </c>
      <c r="R14" s="54" t="str">
        <f>IF(AND(F14="MUY BAJA",Q17=2),"MUY BAJA",IF(AND(F14="BAJA",Q17=2),"MUY BAJA",IF(AND(F14="MEDIA",Q17=2),"MUY BAJA",IF(AND(F14="ALTA",Q17=2),"BAJA",IF(AND(F14="MUY ALTA",Q17=2),"MEDIA",IF(AND(F14="MUY BAJA",Q17=1),"MUY BAJA",IF(AND(F14="BAJA",Q17=1),"MUY BAJA",IF(AND(F14="MEDIA",Q17=1),"BAJA",IF(AND(F14="ALTA",Q17=1),"MEDIA",IF(AND(F14="MUY ALTA",Q17=1),"ALTA",F14))))))))))</f>
        <v>MUY BAJA</v>
      </c>
      <c r="S14" s="69" t="str">
        <f>+CONCATENATE(R14," - ",G14)</f>
        <v>MUY BAJA - MODERADO</v>
      </c>
      <c r="T14" s="70" t="e">
        <f>+VLOOKUP(S14,[1]Datos!$D$3:$E$17,2,FALSE)</f>
        <v>#N/A</v>
      </c>
      <c r="U14" s="64" t="s">
        <v>61</v>
      </c>
      <c r="V14" s="41"/>
      <c r="W14" s="71">
        <v>46279</v>
      </c>
      <c r="X14" s="118" t="s">
        <v>62</v>
      </c>
      <c r="Y14" s="118" t="s">
        <v>63</v>
      </c>
      <c r="Z14" s="119"/>
      <c r="AA14" s="10"/>
      <c r="AB14" s="120" t="s">
        <v>64</v>
      </c>
      <c r="AC14" s="119"/>
      <c r="AD14" s="10"/>
      <c r="AE14" s="10"/>
      <c r="AF14" s="10"/>
      <c r="AG14" s="3"/>
      <c r="AH14" s="3"/>
      <c r="AI14" s="3"/>
      <c r="AJ14" s="3"/>
      <c r="AK14" s="3"/>
      <c r="AL14" s="3"/>
      <c r="AM14" s="3"/>
      <c r="AN14" s="3"/>
      <c r="AO14" s="3"/>
      <c r="AP14" s="3"/>
      <c r="AQ14" s="3"/>
      <c r="AR14" s="3"/>
      <c r="AS14" s="3"/>
      <c r="AT14" s="3"/>
      <c r="AU14" s="3"/>
      <c r="AV14" s="3"/>
      <c r="AW14" s="3"/>
    </row>
    <row r="15" spans="1:49" ht="120" customHeight="1" x14ac:dyDescent="0.3">
      <c r="A15" s="113"/>
      <c r="B15" s="52"/>
      <c r="C15" s="52"/>
      <c r="D15" s="52"/>
      <c r="E15" s="52"/>
      <c r="F15" s="113"/>
      <c r="G15" s="52"/>
      <c r="H15" s="52"/>
      <c r="I15" s="52"/>
      <c r="J15" s="52"/>
      <c r="K15" s="42" t="s">
        <v>65</v>
      </c>
      <c r="L15" s="43" t="s">
        <v>66</v>
      </c>
      <c r="M15" s="44">
        <f>IF(L15="ADECUADO",15,IF(L15="INADECUADO",0,""))</f>
        <v>15</v>
      </c>
      <c r="N15" s="60"/>
      <c r="O15" s="52"/>
      <c r="P15" s="52"/>
      <c r="Q15" s="53"/>
      <c r="R15" s="52"/>
      <c r="S15" s="52"/>
      <c r="T15" s="52"/>
      <c r="U15" s="65"/>
      <c r="V15" s="41"/>
      <c r="W15" s="52"/>
      <c r="X15" s="52"/>
      <c r="Y15" s="52"/>
      <c r="Z15" s="65"/>
      <c r="AA15" s="10"/>
      <c r="AB15" s="52"/>
      <c r="AC15" s="65"/>
      <c r="AD15" s="10"/>
      <c r="AE15" s="10"/>
      <c r="AF15" s="10"/>
      <c r="AG15" s="3"/>
      <c r="AH15" s="3"/>
      <c r="AI15" s="3"/>
      <c r="AJ15" s="3"/>
      <c r="AK15" s="3"/>
      <c r="AL15" s="3"/>
      <c r="AM15" s="3"/>
      <c r="AN15" s="3"/>
      <c r="AO15" s="3"/>
      <c r="AP15" s="3"/>
      <c r="AQ15" s="3"/>
      <c r="AR15" s="3"/>
      <c r="AS15" s="3"/>
      <c r="AT15" s="3"/>
      <c r="AU15" s="3"/>
      <c r="AV15" s="3"/>
      <c r="AW15" s="3"/>
    </row>
    <row r="16" spans="1:49" ht="120" customHeight="1" x14ac:dyDescent="0.3">
      <c r="A16" s="113"/>
      <c r="B16" s="52"/>
      <c r="C16" s="52"/>
      <c r="D16" s="52"/>
      <c r="E16" s="52"/>
      <c r="F16" s="113"/>
      <c r="G16" s="52"/>
      <c r="H16" s="52"/>
      <c r="I16" s="52"/>
      <c r="J16" s="52"/>
      <c r="K16" s="45" t="s">
        <v>67</v>
      </c>
      <c r="L16" s="43" t="s">
        <v>68</v>
      </c>
      <c r="M16" s="44">
        <f>IF(L16="OPORTUNA",15,IF(L16="INOPORTUNA",0,""))</f>
        <v>15</v>
      </c>
      <c r="N16" s="60"/>
      <c r="O16" s="52"/>
      <c r="P16" s="53"/>
      <c r="Q16" s="46" t="s">
        <v>69</v>
      </c>
      <c r="R16" s="52"/>
      <c r="S16" s="52"/>
      <c r="T16" s="52"/>
      <c r="U16" s="65"/>
      <c r="V16" s="41"/>
      <c r="W16" s="52"/>
      <c r="X16" s="52"/>
      <c r="Y16" s="52"/>
      <c r="Z16" s="65"/>
      <c r="AA16" s="10"/>
      <c r="AB16" s="52"/>
      <c r="AC16" s="65"/>
      <c r="AD16" s="10"/>
      <c r="AE16" s="10"/>
      <c r="AF16" s="10"/>
      <c r="AG16" s="3"/>
      <c r="AH16" s="3"/>
      <c r="AI16" s="3"/>
      <c r="AJ16" s="3"/>
      <c r="AK16" s="3"/>
      <c r="AL16" s="3"/>
      <c r="AM16" s="3"/>
      <c r="AN16" s="3"/>
      <c r="AO16" s="3"/>
      <c r="AP16" s="3"/>
      <c r="AQ16" s="3"/>
      <c r="AR16" s="3"/>
      <c r="AS16" s="3"/>
      <c r="AT16" s="3"/>
      <c r="AU16" s="3"/>
      <c r="AV16" s="3"/>
      <c r="AW16" s="3"/>
    </row>
    <row r="17" spans="1:49" ht="100.5" customHeight="1" x14ac:dyDescent="0.3">
      <c r="A17" s="113"/>
      <c r="B17" s="52"/>
      <c r="C17" s="52"/>
      <c r="D17" s="52"/>
      <c r="E17" s="52"/>
      <c r="F17" s="113"/>
      <c r="G17" s="52"/>
      <c r="H17" s="52"/>
      <c r="I17" s="52"/>
      <c r="J17" s="52"/>
      <c r="K17" s="42" t="s">
        <v>70</v>
      </c>
      <c r="L17" s="43" t="s">
        <v>71</v>
      </c>
      <c r="M17" s="44">
        <f>IF(L17="PREVENIR",15,IF(L17="DETECTAR",10,IF(L17="NO ES UN CONTROL",0,"")))</f>
        <v>15</v>
      </c>
      <c r="N17" s="72" t="str">
        <f>IF(N14&lt;86,"DÉBIL",IF(N14&lt;96,"MODERADO",IF(N14&lt;101,"FUERTE","")))</f>
        <v>FUERTE</v>
      </c>
      <c r="O17" s="52"/>
      <c r="P17" s="63" t="str">
        <f>IF(AND(N17="FUERTE",O14="FUERTE (SIEMPRE SE EJECUTA)"),"FUERTE",IF(OR(N17="DÉBIL",O14="DÉBIL (NO SE EJECUTA)"),"DÉBIL",IF(OR(N17="MODERADO",O14="MODERADO (ALGUNAS VECES)"),"MODERADO")))</f>
        <v>FUERTE</v>
      </c>
      <c r="Q17" s="74">
        <f>IF(AND($P$17="FUERTE",$Q$14="DIRECTAMENTE"),2,IF(AND($P$17="FUERTE",$Q$14="DIRECTAMENTE"),2,IF(AND($P$17="FUERTE",$Q$14="DIRECTAMENTE"),2,IF(AND($P$17="FUERTE",$Q$14="NO DISMINUYE"),0,IF(AND($P$17="MODERADO",$Q$14="DIRECTAMENTE"),1,IF(AND($P$17="MODERADO",$Q$14="DIRECTAMENTE"),1,IF(AND($P$17="MODERADO",$Q$14="DIRECTAMENTE"),1,IF(AND($P$17="MODERADO",$Q$14="NO DISMINUYE"),0,"N/A"))))))))</f>
        <v>2</v>
      </c>
      <c r="R17" s="52"/>
      <c r="S17" s="52"/>
      <c r="T17" s="52"/>
      <c r="U17" s="66" t="s">
        <v>72</v>
      </c>
      <c r="V17" s="47"/>
      <c r="W17" s="52"/>
      <c r="X17" s="52"/>
      <c r="Y17" s="52"/>
      <c r="Z17" s="65"/>
      <c r="AA17" s="10"/>
      <c r="AB17" s="52"/>
      <c r="AC17" s="65"/>
      <c r="AD17" s="10"/>
      <c r="AE17" s="10"/>
      <c r="AF17" s="10"/>
      <c r="AG17" s="3"/>
      <c r="AH17" s="3"/>
      <c r="AI17" s="3"/>
      <c r="AJ17" s="3"/>
      <c r="AK17" s="3"/>
      <c r="AL17" s="3"/>
      <c r="AM17" s="3"/>
      <c r="AN17" s="3"/>
      <c r="AO17" s="3"/>
      <c r="AP17" s="3"/>
      <c r="AQ17" s="3"/>
      <c r="AR17" s="3"/>
      <c r="AS17" s="3"/>
      <c r="AT17" s="3"/>
      <c r="AU17" s="3"/>
      <c r="AV17" s="3"/>
      <c r="AW17" s="3"/>
    </row>
    <row r="18" spans="1:49" ht="100.5" customHeight="1" x14ac:dyDescent="0.3">
      <c r="A18" s="113"/>
      <c r="B18" s="52"/>
      <c r="C18" s="52"/>
      <c r="D18" s="52"/>
      <c r="E18" s="52"/>
      <c r="F18" s="113"/>
      <c r="G18" s="52"/>
      <c r="H18" s="52"/>
      <c r="I18" s="52"/>
      <c r="J18" s="52"/>
      <c r="K18" s="42" t="s">
        <v>73</v>
      </c>
      <c r="L18" s="43" t="s">
        <v>74</v>
      </c>
      <c r="M18" s="44">
        <f>IF(L18="CONFIABLE",15,IF(L18="NO CONFIABLE",0,""))</f>
        <v>15</v>
      </c>
      <c r="N18" s="60"/>
      <c r="O18" s="52"/>
      <c r="P18" s="52"/>
      <c r="Q18" s="52"/>
      <c r="R18" s="52"/>
      <c r="S18" s="52"/>
      <c r="T18" s="52"/>
      <c r="U18" s="67"/>
      <c r="V18" s="47"/>
      <c r="W18" s="52"/>
      <c r="X18" s="52"/>
      <c r="Y18" s="52"/>
      <c r="Z18" s="65"/>
      <c r="AA18" s="10"/>
      <c r="AB18" s="52"/>
      <c r="AC18" s="65"/>
      <c r="AD18" s="10"/>
      <c r="AE18" s="10"/>
      <c r="AF18" s="10"/>
      <c r="AG18" s="3"/>
      <c r="AH18" s="3"/>
      <c r="AI18" s="3"/>
      <c r="AJ18" s="3"/>
      <c r="AK18" s="3"/>
      <c r="AL18" s="3"/>
      <c r="AM18" s="3"/>
      <c r="AN18" s="3"/>
      <c r="AO18" s="3"/>
      <c r="AP18" s="3"/>
      <c r="AQ18" s="3"/>
      <c r="AR18" s="3"/>
      <c r="AS18" s="3"/>
      <c r="AT18" s="3"/>
      <c r="AU18" s="3"/>
      <c r="AV18" s="3"/>
      <c r="AW18" s="3"/>
    </row>
    <row r="19" spans="1:49" ht="100.5" customHeight="1" x14ac:dyDescent="0.3">
      <c r="A19" s="113"/>
      <c r="B19" s="52"/>
      <c r="C19" s="52"/>
      <c r="D19" s="52"/>
      <c r="E19" s="52"/>
      <c r="F19" s="113"/>
      <c r="G19" s="52"/>
      <c r="H19" s="52"/>
      <c r="I19" s="52"/>
      <c r="J19" s="52"/>
      <c r="K19" s="42" t="s">
        <v>75</v>
      </c>
      <c r="L19" s="43" t="s">
        <v>76</v>
      </c>
      <c r="M19" s="44">
        <f>IF(L19="SE INVESTIGAN Y RESUELVEN OPORTUNAMENTE",15,IF(L19="NO SE INVESTIGAN,  NI  RESUELVEN OPORTUNAMENTE",0,""))</f>
        <v>15</v>
      </c>
      <c r="N19" s="60"/>
      <c r="O19" s="52"/>
      <c r="P19" s="52"/>
      <c r="Q19" s="52"/>
      <c r="R19" s="52"/>
      <c r="S19" s="52"/>
      <c r="T19" s="52"/>
      <c r="U19" s="75" t="s">
        <v>77</v>
      </c>
      <c r="V19" s="41"/>
      <c r="W19" s="52"/>
      <c r="X19" s="52"/>
      <c r="Y19" s="52"/>
      <c r="Z19" s="65"/>
      <c r="AA19" s="10"/>
      <c r="AB19" s="52"/>
      <c r="AC19" s="65"/>
      <c r="AD19" s="10"/>
      <c r="AE19" s="10"/>
      <c r="AF19" s="10"/>
      <c r="AG19" s="3"/>
      <c r="AH19" s="3"/>
      <c r="AI19" s="3"/>
      <c r="AJ19" s="3"/>
      <c r="AK19" s="3"/>
      <c r="AL19" s="3"/>
      <c r="AM19" s="3"/>
      <c r="AN19" s="3"/>
      <c r="AO19" s="3"/>
      <c r="AP19" s="3"/>
      <c r="AQ19" s="3"/>
      <c r="AR19" s="3"/>
      <c r="AS19" s="3"/>
      <c r="AT19" s="3"/>
      <c r="AU19" s="3"/>
      <c r="AV19" s="3"/>
      <c r="AW19" s="3"/>
    </row>
    <row r="20" spans="1:49" ht="149.25" customHeight="1" x14ac:dyDescent="0.3">
      <c r="A20" s="114"/>
      <c r="B20" s="62"/>
      <c r="C20" s="62"/>
      <c r="D20" s="62"/>
      <c r="E20" s="62"/>
      <c r="F20" s="114"/>
      <c r="G20" s="62"/>
      <c r="H20" s="62"/>
      <c r="I20" s="62"/>
      <c r="J20" s="62"/>
      <c r="K20" s="48" t="s">
        <v>78</v>
      </c>
      <c r="L20" s="49" t="s">
        <v>79</v>
      </c>
      <c r="M20" s="50">
        <f>IF(L20="COMPLETA",10,IF(L20="INCOMPLETA",5,IF(L20="NO EXISTE",0,"")))</f>
        <v>10</v>
      </c>
      <c r="N20" s="73"/>
      <c r="O20" s="62"/>
      <c r="P20" s="62"/>
      <c r="Q20" s="62"/>
      <c r="R20" s="62"/>
      <c r="S20" s="62"/>
      <c r="T20" s="62"/>
      <c r="U20" s="76"/>
      <c r="V20" s="41"/>
      <c r="W20" s="62"/>
      <c r="X20" s="62"/>
      <c r="Y20" s="62"/>
      <c r="Z20" s="76"/>
      <c r="AA20" s="10"/>
      <c r="AB20" s="62"/>
      <c r="AC20" s="76"/>
      <c r="AD20" s="10"/>
      <c r="AE20" s="10"/>
      <c r="AF20" s="10"/>
      <c r="AG20" s="3"/>
      <c r="AH20" s="3"/>
      <c r="AI20" s="3"/>
      <c r="AJ20" s="3"/>
      <c r="AK20" s="3"/>
      <c r="AL20" s="3"/>
      <c r="AM20" s="3"/>
      <c r="AN20" s="3"/>
      <c r="AO20" s="3"/>
      <c r="AP20" s="3"/>
      <c r="AQ20" s="3"/>
      <c r="AR20" s="3"/>
      <c r="AS20" s="3"/>
      <c r="AT20" s="3"/>
      <c r="AU20" s="3"/>
      <c r="AV20" s="3"/>
      <c r="AW20" s="3"/>
    </row>
    <row r="21" spans="1:49" ht="92.25" customHeight="1" x14ac:dyDescent="0.3">
      <c r="A21" s="121">
        <v>2</v>
      </c>
      <c r="B21" s="122" t="s">
        <v>80</v>
      </c>
      <c r="C21" s="117" t="s">
        <v>81</v>
      </c>
      <c r="D21" s="117" t="s">
        <v>82</v>
      </c>
      <c r="E21" s="117" t="s">
        <v>53</v>
      </c>
      <c r="F21" s="112" t="s">
        <v>54</v>
      </c>
      <c r="G21" s="68" t="s">
        <v>55</v>
      </c>
      <c r="H21" s="115" t="str">
        <f>+CONCATENATE(F21," - ",G21)</f>
        <v>MEDIA - MODERADO</v>
      </c>
      <c r="I21" s="116" t="e">
        <f>+VLOOKUP(H21,[1]Datos!D3:E27,2,FALSE)</f>
        <v>#N/A</v>
      </c>
      <c r="J21" s="117" t="s">
        <v>83</v>
      </c>
      <c r="K21" s="38" t="s">
        <v>57</v>
      </c>
      <c r="L21" s="39" t="s">
        <v>58</v>
      </c>
      <c r="M21" s="40">
        <f>IF(L21="ASIGNADO",15,IF(L21="NO ASIGNADO",0,""))</f>
        <v>15</v>
      </c>
      <c r="N21" s="59">
        <f>SUM(M21:M27)</f>
        <v>100</v>
      </c>
      <c r="O21" s="61" t="s">
        <v>59</v>
      </c>
      <c r="P21" s="51">
        <f>IF(P24="DÉBIL",0,IF(P24="MODERADO",50,IF(P24="FUERTE",100,"")))</f>
        <v>100</v>
      </c>
      <c r="Q21" s="54" t="s">
        <v>60</v>
      </c>
      <c r="R21" s="54" t="str">
        <f>IF(AND(F21="MUY BAJA",Q24=2),"MUY BAJA",IF(AND(F21="BAJA",Q24=2),"MUY BAJA",IF(AND(F21="MEDIA",Q24=2),"MUY BAJA",IF(AND(F21="ALTA",Q24=2),"BAJA",IF(AND(F21="MUY ALTA",Q24=2),"MEDIA",IF(AND(F21="MUY BAJA",Q24=1),"MUY BAJA",IF(AND(F21="BAJA",Q24=1),"MUY BAJA",IF(AND(F21="MEDIA",Q24=1),"BAJA",IF(AND(F21="ALTA",Q24=1),"MEDIA",IF(AND(F21="MUY ALTA",Q24=1),"ALTA",F21))))))))))</f>
        <v>MUY BAJA</v>
      </c>
      <c r="S21" s="69" t="str">
        <f>+CONCATENATE(R21," - ",G21)</f>
        <v>MUY BAJA - MODERADO</v>
      </c>
      <c r="T21" s="70" t="e">
        <f>+VLOOKUP(S21,[1]Datos!$D$3:$E$17,2,FALSE)</f>
        <v>#N/A</v>
      </c>
      <c r="U21" s="64" t="s">
        <v>84</v>
      </c>
      <c r="V21" s="41"/>
      <c r="W21" s="71">
        <v>46279</v>
      </c>
      <c r="X21" s="118" t="s">
        <v>85</v>
      </c>
      <c r="Y21" s="118" t="s">
        <v>63</v>
      </c>
      <c r="Z21" s="119"/>
      <c r="AA21" s="10"/>
      <c r="AB21" s="120" t="s">
        <v>64</v>
      </c>
      <c r="AC21" s="119"/>
      <c r="AD21" s="10"/>
      <c r="AE21" s="10"/>
      <c r="AF21" s="10"/>
      <c r="AG21" s="3"/>
      <c r="AH21" s="3"/>
      <c r="AI21" s="3"/>
      <c r="AJ21" s="3"/>
      <c r="AK21" s="3"/>
      <c r="AL21" s="3"/>
      <c r="AM21" s="3"/>
      <c r="AN21" s="3"/>
      <c r="AO21" s="3"/>
      <c r="AP21" s="3"/>
      <c r="AQ21" s="3"/>
      <c r="AR21" s="3"/>
      <c r="AS21" s="3"/>
      <c r="AT21" s="3"/>
      <c r="AU21" s="3"/>
      <c r="AV21" s="3"/>
      <c r="AW21" s="3"/>
    </row>
    <row r="22" spans="1:49" ht="94.5" customHeight="1" x14ac:dyDescent="0.3">
      <c r="A22" s="113"/>
      <c r="B22" s="52"/>
      <c r="C22" s="52"/>
      <c r="D22" s="52"/>
      <c r="E22" s="52"/>
      <c r="F22" s="113"/>
      <c r="G22" s="52"/>
      <c r="H22" s="52"/>
      <c r="I22" s="52"/>
      <c r="J22" s="52"/>
      <c r="K22" s="42" t="s">
        <v>65</v>
      </c>
      <c r="L22" s="43" t="s">
        <v>66</v>
      </c>
      <c r="M22" s="44">
        <f>IF(L22="ADECUADO",15,IF(L22="INADECUADO",0,""))</f>
        <v>15</v>
      </c>
      <c r="N22" s="60"/>
      <c r="O22" s="52"/>
      <c r="P22" s="52"/>
      <c r="Q22" s="53"/>
      <c r="R22" s="52"/>
      <c r="S22" s="52"/>
      <c r="T22" s="52"/>
      <c r="U22" s="65"/>
      <c r="V22" s="41"/>
      <c r="W22" s="52"/>
      <c r="X22" s="52"/>
      <c r="Y22" s="52"/>
      <c r="Z22" s="65"/>
      <c r="AA22" s="10"/>
      <c r="AB22" s="52"/>
      <c r="AC22" s="65"/>
      <c r="AD22" s="10"/>
      <c r="AE22" s="10"/>
      <c r="AF22" s="10"/>
      <c r="AG22" s="3"/>
      <c r="AH22" s="3"/>
      <c r="AI22" s="3"/>
      <c r="AJ22" s="3"/>
      <c r="AK22" s="3"/>
      <c r="AL22" s="3"/>
      <c r="AM22" s="3"/>
      <c r="AN22" s="3"/>
      <c r="AO22" s="3"/>
      <c r="AP22" s="3"/>
      <c r="AQ22" s="3"/>
      <c r="AR22" s="3"/>
      <c r="AS22" s="3"/>
      <c r="AT22" s="3"/>
      <c r="AU22" s="3"/>
      <c r="AV22" s="3"/>
      <c r="AW22" s="3"/>
    </row>
    <row r="23" spans="1:49" ht="78" customHeight="1" x14ac:dyDescent="0.3">
      <c r="A23" s="113"/>
      <c r="B23" s="52"/>
      <c r="C23" s="52"/>
      <c r="D23" s="52"/>
      <c r="E23" s="52"/>
      <c r="F23" s="113"/>
      <c r="G23" s="52"/>
      <c r="H23" s="52"/>
      <c r="I23" s="52"/>
      <c r="J23" s="52"/>
      <c r="K23" s="45" t="s">
        <v>67</v>
      </c>
      <c r="L23" s="43" t="s">
        <v>68</v>
      </c>
      <c r="M23" s="44">
        <f>IF(L23="OPORTUNA",15,IF(L23="INOPORTUNA",0,""))</f>
        <v>15</v>
      </c>
      <c r="N23" s="60"/>
      <c r="O23" s="52"/>
      <c r="P23" s="53"/>
      <c r="Q23" s="46" t="s">
        <v>69</v>
      </c>
      <c r="R23" s="52"/>
      <c r="S23" s="52"/>
      <c r="T23" s="52"/>
      <c r="U23" s="65"/>
      <c r="V23" s="41"/>
      <c r="W23" s="52"/>
      <c r="X23" s="52"/>
      <c r="Y23" s="52"/>
      <c r="Z23" s="65"/>
      <c r="AA23" s="10"/>
      <c r="AB23" s="52"/>
      <c r="AC23" s="65"/>
      <c r="AD23" s="10"/>
      <c r="AE23" s="10"/>
      <c r="AF23" s="10"/>
      <c r="AG23" s="3"/>
      <c r="AH23" s="3"/>
      <c r="AI23" s="3"/>
      <c r="AJ23" s="3"/>
      <c r="AK23" s="3"/>
      <c r="AL23" s="3"/>
      <c r="AM23" s="3"/>
      <c r="AN23" s="3"/>
      <c r="AO23" s="3"/>
      <c r="AP23" s="3"/>
      <c r="AQ23" s="3"/>
      <c r="AR23" s="3"/>
      <c r="AS23" s="3"/>
      <c r="AT23" s="3"/>
      <c r="AU23" s="3"/>
      <c r="AV23" s="3"/>
      <c r="AW23" s="3"/>
    </row>
    <row r="24" spans="1:49" ht="100.5" customHeight="1" x14ac:dyDescent="0.3">
      <c r="A24" s="113"/>
      <c r="B24" s="52"/>
      <c r="C24" s="52"/>
      <c r="D24" s="52"/>
      <c r="E24" s="52"/>
      <c r="F24" s="113"/>
      <c r="G24" s="52"/>
      <c r="H24" s="52"/>
      <c r="I24" s="52"/>
      <c r="J24" s="52"/>
      <c r="K24" s="42" t="s">
        <v>70</v>
      </c>
      <c r="L24" s="43" t="s">
        <v>71</v>
      </c>
      <c r="M24" s="44">
        <f>IF(L24="PREVENIR",15,IF(L24="DETECTAR",10,IF(L24="NO ES UN CONTROL",0,"")))</f>
        <v>15</v>
      </c>
      <c r="N24" s="72" t="str">
        <f>IF(N21&lt;86,"DÉBIL",IF(N21&lt;96,"MODERADO",IF(N21&lt;101,"FUERTE","")))</f>
        <v>FUERTE</v>
      </c>
      <c r="O24" s="52"/>
      <c r="P24" s="63" t="str">
        <f>IF(AND(N24="FUERTE",O21="FUERTE (SIEMPRE SE EJECUTA)"),"FUERTE",IF(OR(N24="DÉBIL",O21="DÉBIL (NO SE EJECUTA)"),"DÉBIL",IF(OR(N24="MODERADO",O21="MODERADO (ALGUNAS VECES)"),"MODERADO")))</f>
        <v>FUERTE</v>
      </c>
      <c r="Q24" s="74">
        <f>IF(AND($P$17="FUERTE",$Q$14="DIRECTAMENTE"),2,IF(AND($P$17="FUERTE",$Q$14="DIRECTAMENTE"),2,IF(AND($P$17="FUERTE",$Q$14="DIRECTAMENTE"),2,IF(AND($P$17="FUERTE",$Q$14="NO DISMINUYE"),0,IF(AND($P$17="MODERADO",$Q$14="DIRECTAMENTE"),1,IF(AND($P$17="MODERADO",$Q$14="DIRECTAMENTE"),1,IF(AND($P$17="MODERADO",$Q$14="DIRECTAMENTE"),1,IF(AND($P$17="MODERADO",$Q$14="NO DISMINUYE"),0,"N/A"))))))))</f>
        <v>2</v>
      </c>
      <c r="R24" s="52"/>
      <c r="S24" s="52"/>
      <c r="T24" s="52"/>
      <c r="U24" s="66" t="s">
        <v>72</v>
      </c>
      <c r="V24" s="47"/>
      <c r="W24" s="52"/>
      <c r="X24" s="52"/>
      <c r="Y24" s="52"/>
      <c r="Z24" s="65"/>
      <c r="AA24" s="10"/>
      <c r="AB24" s="52"/>
      <c r="AC24" s="65"/>
      <c r="AD24" s="10"/>
      <c r="AE24" s="10"/>
      <c r="AF24" s="10"/>
      <c r="AG24" s="3"/>
      <c r="AH24" s="3"/>
      <c r="AI24" s="3"/>
      <c r="AJ24" s="3"/>
      <c r="AK24" s="3"/>
      <c r="AL24" s="3"/>
      <c r="AM24" s="3"/>
      <c r="AN24" s="3"/>
      <c r="AO24" s="3"/>
      <c r="AP24" s="3"/>
      <c r="AQ24" s="3"/>
      <c r="AR24" s="3"/>
      <c r="AS24" s="3"/>
      <c r="AT24" s="3"/>
      <c r="AU24" s="3"/>
      <c r="AV24" s="3"/>
      <c r="AW24" s="3"/>
    </row>
    <row r="25" spans="1:49" ht="100.5" customHeight="1" x14ac:dyDescent="0.3">
      <c r="A25" s="113"/>
      <c r="B25" s="52"/>
      <c r="C25" s="52"/>
      <c r="D25" s="52"/>
      <c r="E25" s="52"/>
      <c r="F25" s="113"/>
      <c r="G25" s="52"/>
      <c r="H25" s="52"/>
      <c r="I25" s="52"/>
      <c r="J25" s="52"/>
      <c r="K25" s="42" t="s">
        <v>73</v>
      </c>
      <c r="L25" s="43" t="s">
        <v>74</v>
      </c>
      <c r="M25" s="44">
        <f>IF(L25="CONFIABLE",15,IF(L25="NO CONFIABLE",0,""))</f>
        <v>15</v>
      </c>
      <c r="N25" s="60"/>
      <c r="O25" s="52"/>
      <c r="P25" s="52"/>
      <c r="Q25" s="52"/>
      <c r="R25" s="52"/>
      <c r="S25" s="52"/>
      <c r="T25" s="52"/>
      <c r="U25" s="67"/>
      <c r="V25" s="47"/>
      <c r="W25" s="52"/>
      <c r="X25" s="52"/>
      <c r="Y25" s="52"/>
      <c r="Z25" s="65"/>
      <c r="AA25" s="10"/>
      <c r="AB25" s="52"/>
      <c r="AC25" s="65"/>
      <c r="AD25" s="10"/>
      <c r="AE25" s="10"/>
      <c r="AF25" s="10"/>
      <c r="AG25" s="3"/>
      <c r="AH25" s="3"/>
      <c r="AI25" s="3"/>
      <c r="AJ25" s="3"/>
      <c r="AK25" s="3"/>
      <c r="AL25" s="3"/>
      <c r="AM25" s="3"/>
      <c r="AN25" s="3"/>
      <c r="AO25" s="3"/>
      <c r="AP25" s="3"/>
      <c r="AQ25" s="3"/>
      <c r="AR25" s="3"/>
      <c r="AS25" s="3"/>
      <c r="AT25" s="3"/>
      <c r="AU25" s="3"/>
      <c r="AV25" s="3"/>
      <c r="AW25" s="3"/>
    </row>
    <row r="26" spans="1:49" ht="100.5" customHeight="1" x14ac:dyDescent="0.3">
      <c r="A26" s="113"/>
      <c r="B26" s="52"/>
      <c r="C26" s="52"/>
      <c r="D26" s="52"/>
      <c r="E26" s="52"/>
      <c r="F26" s="113"/>
      <c r="G26" s="52"/>
      <c r="H26" s="52"/>
      <c r="I26" s="52"/>
      <c r="J26" s="52"/>
      <c r="K26" s="42" t="s">
        <v>75</v>
      </c>
      <c r="L26" s="43" t="s">
        <v>76</v>
      </c>
      <c r="M26" s="44">
        <f>IF(L26="SE INVESTIGAN Y RESUELVEN OPORTUNAMENTE",15,IF(L26="NO SE INVESTIGAN,  NI  RESUELVEN OPORTUNAMENTE",0,""))</f>
        <v>15</v>
      </c>
      <c r="N26" s="60"/>
      <c r="O26" s="52"/>
      <c r="P26" s="52"/>
      <c r="Q26" s="52"/>
      <c r="R26" s="52"/>
      <c r="S26" s="52"/>
      <c r="T26" s="52"/>
      <c r="U26" s="75" t="s">
        <v>77</v>
      </c>
      <c r="V26" s="41"/>
      <c r="W26" s="52"/>
      <c r="X26" s="52"/>
      <c r="Y26" s="52"/>
      <c r="Z26" s="65"/>
      <c r="AA26" s="10"/>
      <c r="AB26" s="52"/>
      <c r="AC26" s="65"/>
      <c r="AD26" s="10"/>
      <c r="AE26" s="10"/>
      <c r="AF26" s="10"/>
      <c r="AG26" s="3"/>
      <c r="AH26" s="3"/>
      <c r="AI26" s="3"/>
      <c r="AJ26" s="3"/>
      <c r="AK26" s="3"/>
      <c r="AL26" s="3"/>
      <c r="AM26" s="3"/>
      <c r="AN26" s="3"/>
      <c r="AO26" s="3"/>
      <c r="AP26" s="3"/>
      <c r="AQ26" s="3"/>
      <c r="AR26" s="3"/>
      <c r="AS26" s="3"/>
      <c r="AT26" s="3"/>
      <c r="AU26" s="3"/>
      <c r="AV26" s="3"/>
      <c r="AW26" s="3"/>
    </row>
    <row r="27" spans="1:49" ht="149.25" customHeight="1" x14ac:dyDescent="0.3">
      <c r="A27" s="113"/>
      <c r="B27" s="52"/>
      <c r="C27" s="52"/>
      <c r="D27" s="52"/>
      <c r="E27" s="52"/>
      <c r="F27" s="135"/>
      <c r="G27" s="134"/>
      <c r="H27" s="52"/>
      <c r="I27" s="134"/>
      <c r="J27" s="52"/>
      <c r="K27" s="48" t="s">
        <v>78</v>
      </c>
      <c r="L27" s="49" t="s">
        <v>79</v>
      </c>
      <c r="M27" s="50">
        <f>IF(L27="COMPLETA",10,IF(L27="INCOMPLETA",5,IF(L27="NO EXISTE",0,"")))</f>
        <v>10</v>
      </c>
      <c r="N27" s="73"/>
      <c r="O27" s="62"/>
      <c r="P27" s="62"/>
      <c r="Q27" s="62"/>
      <c r="R27" s="62"/>
      <c r="S27" s="62"/>
      <c r="T27" s="62"/>
      <c r="U27" s="76"/>
      <c r="V27" s="41"/>
      <c r="W27" s="62"/>
      <c r="X27" s="62"/>
      <c r="Y27" s="62"/>
      <c r="Z27" s="76"/>
      <c r="AA27" s="10"/>
      <c r="AB27" s="62"/>
      <c r="AC27" s="76"/>
      <c r="AD27" s="10"/>
      <c r="AE27" s="10"/>
      <c r="AF27" s="10"/>
      <c r="AG27" s="3"/>
      <c r="AH27" s="3"/>
      <c r="AI27" s="3"/>
      <c r="AJ27" s="3"/>
      <c r="AK27" s="3"/>
      <c r="AL27" s="3"/>
      <c r="AM27" s="3"/>
      <c r="AN27" s="3"/>
      <c r="AO27" s="3"/>
      <c r="AP27" s="3"/>
      <c r="AQ27" s="3"/>
      <c r="AR27" s="3"/>
      <c r="AS27" s="3"/>
      <c r="AT27" s="3"/>
      <c r="AU27" s="3"/>
      <c r="AV27" s="3"/>
      <c r="AW27" s="3"/>
    </row>
    <row r="28" spans="1:49" ht="120" customHeight="1" x14ac:dyDescent="0.3">
      <c r="A28" s="136">
        <v>3</v>
      </c>
      <c r="B28" s="117" t="s">
        <v>86</v>
      </c>
      <c r="C28" s="117" t="s">
        <v>87</v>
      </c>
      <c r="D28" s="117" t="s">
        <v>88</v>
      </c>
      <c r="E28" s="117" t="s">
        <v>53</v>
      </c>
      <c r="F28" s="58" t="s">
        <v>54</v>
      </c>
      <c r="G28" s="58" t="s">
        <v>55</v>
      </c>
      <c r="H28" s="69" t="str">
        <f>+CONCATENATE(F28," - ",G28)</f>
        <v>MEDIA - MODERADO</v>
      </c>
      <c r="I28" s="70" t="e">
        <f>+VLOOKUP(H28,[1]Datos!D3:E27,2,FALSE)</f>
        <v>#N/A</v>
      </c>
      <c r="J28" s="117" t="s">
        <v>89</v>
      </c>
      <c r="K28" s="38" t="s">
        <v>57</v>
      </c>
      <c r="L28" s="39" t="s">
        <v>58</v>
      </c>
      <c r="M28" s="40">
        <f>IF(L28="ASIGNADO",15,IF(L28="NO ASIGNADO",0,""))</f>
        <v>15</v>
      </c>
      <c r="N28" s="126">
        <f>SUM(M28:M34)</f>
        <v>100</v>
      </c>
      <c r="O28" s="128" t="s">
        <v>59</v>
      </c>
      <c r="P28" s="125">
        <f>IF(P31="DÉBIL",0,IF(P31="MODERADO",50,IF(P31="FUERTE",100,"")))</f>
        <v>100</v>
      </c>
      <c r="Q28" s="129" t="s">
        <v>60</v>
      </c>
      <c r="R28" s="129" t="str">
        <f>IF(AND(F28="MUY BAJA",Q31=2),"MUY BAJA",IF(AND(F28="BAJA",Q31=2),"MUY BAJA",IF(AND(F28="MEDIA",Q31=2),"MUY BAJA",IF(AND(F28="ALTA",Q31=2),"BAJA",IF(AND(F28="MUY ALTA",Q31=2),"MEDIA",IF(AND(F28="MUY BAJA",Q31=1),"MUY BAJA",IF(AND(F28="BAJA",Q31=1),"MUY BAJA",IF(AND(F28="MEDIA",Q31=1),"BAJA",IF(AND(F28="ALTA",Q31=1),"MEDIA",IF(AND(F28="MUY ALTA",Q31=1),"ALTA",F28))))))))))</f>
        <v>MUY BAJA</v>
      </c>
      <c r="S28" s="123" t="str">
        <f>+CONCATENATE(R28," - ",G28)</f>
        <v>MUY BAJA - MODERADO</v>
      </c>
      <c r="T28" s="124" t="e">
        <f>+VLOOKUP(S28,[1]Datos!$D$3:$E$17,2,FALSE)</f>
        <v>#N/A</v>
      </c>
      <c r="U28" s="130" t="s">
        <v>90</v>
      </c>
      <c r="V28" s="41"/>
      <c r="W28" s="131">
        <v>46279</v>
      </c>
      <c r="X28" s="132" t="s">
        <v>91</v>
      </c>
      <c r="Y28" s="118" t="s">
        <v>63</v>
      </c>
      <c r="Z28" s="133"/>
      <c r="AA28" s="10"/>
      <c r="AB28" s="120" t="s">
        <v>64</v>
      </c>
      <c r="AC28" s="133"/>
      <c r="AD28" s="10"/>
      <c r="AE28" s="10"/>
      <c r="AF28" s="10"/>
      <c r="AG28" s="3"/>
      <c r="AH28" s="3"/>
      <c r="AI28" s="3"/>
      <c r="AJ28" s="3"/>
      <c r="AK28" s="3"/>
      <c r="AL28" s="3"/>
      <c r="AM28" s="3"/>
      <c r="AN28" s="3"/>
      <c r="AO28" s="3"/>
      <c r="AP28" s="3"/>
      <c r="AQ28" s="3"/>
      <c r="AR28" s="3"/>
      <c r="AS28" s="3"/>
      <c r="AT28" s="3"/>
      <c r="AU28" s="3"/>
      <c r="AV28" s="3"/>
      <c r="AW28" s="3"/>
    </row>
    <row r="29" spans="1:49" ht="120" customHeight="1" x14ac:dyDescent="0.3">
      <c r="A29" s="52"/>
      <c r="B29" s="52"/>
      <c r="C29" s="52"/>
      <c r="D29" s="52"/>
      <c r="E29" s="52"/>
      <c r="F29" s="52"/>
      <c r="G29" s="52"/>
      <c r="H29" s="52"/>
      <c r="I29" s="52"/>
      <c r="J29" s="52"/>
      <c r="K29" s="42" t="s">
        <v>65</v>
      </c>
      <c r="L29" s="43" t="s">
        <v>66</v>
      </c>
      <c r="M29" s="44">
        <f>IF(L29="ADECUADO",15,IF(L29="INADECUADO",0,""))</f>
        <v>15</v>
      </c>
      <c r="N29" s="60"/>
      <c r="O29" s="52"/>
      <c r="P29" s="52"/>
      <c r="Q29" s="53"/>
      <c r="R29" s="52"/>
      <c r="S29" s="52"/>
      <c r="T29" s="52"/>
      <c r="U29" s="65"/>
      <c r="V29" s="41"/>
      <c r="W29" s="52"/>
      <c r="X29" s="52"/>
      <c r="Y29" s="52"/>
      <c r="Z29" s="65"/>
      <c r="AA29" s="10"/>
      <c r="AB29" s="52"/>
      <c r="AC29" s="65"/>
      <c r="AD29" s="10"/>
      <c r="AE29" s="10"/>
      <c r="AF29" s="10"/>
      <c r="AG29" s="3"/>
      <c r="AH29" s="3"/>
      <c r="AI29" s="3"/>
      <c r="AJ29" s="3"/>
      <c r="AK29" s="3"/>
      <c r="AL29" s="3"/>
      <c r="AM29" s="3"/>
      <c r="AN29" s="3"/>
      <c r="AO29" s="3"/>
      <c r="AP29" s="3"/>
      <c r="AQ29" s="3"/>
      <c r="AR29" s="3"/>
      <c r="AS29" s="3"/>
      <c r="AT29" s="3"/>
      <c r="AU29" s="3"/>
      <c r="AV29" s="3"/>
      <c r="AW29" s="3"/>
    </row>
    <row r="30" spans="1:49" ht="120" customHeight="1" x14ac:dyDescent="0.3">
      <c r="A30" s="52"/>
      <c r="B30" s="52"/>
      <c r="C30" s="52"/>
      <c r="D30" s="52"/>
      <c r="E30" s="52"/>
      <c r="F30" s="52"/>
      <c r="G30" s="52"/>
      <c r="H30" s="52"/>
      <c r="I30" s="52"/>
      <c r="J30" s="52"/>
      <c r="K30" s="45" t="s">
        <v>67</v>
      </c>
      <c r="L30" s="43" t="s">
        <v>68</v>
      </c>
      <c r="M30" s="44">
        <f>IF(L30="OPORTUNA",15,IF(L30="INOPORTUNA",0,""))</f>
        <v>15</v>
      </c>
      <c r="N30" s="127"/>
      <c r="O30" s="52"/>
      <c r="P30" s="53"/>
      <c r="Q30" s="46" t="s">
        <v>69</v>
      </c>
      <c r="R30" s="52"/>
      <c r="S30" s="52"/>
      <c r="T30" s="52"/>
      <c r="U30" s="67"/>
      <c r="V30" s="41"/>
      <c r="W30" s="52"/>
      <c r="X30" s="52"/>
      <c r="Y30" s="52"/>
      <c r="Z30" s="65"/>
      <c r="AA30" s="10"/>
      <c r="AB30" s="52"/>
      <c r="AC30" s="65"/>
      <c r="AD30" s="10"/>
      <c r="AE30" s="10"/>
      <c r="AF30" s="10"/>
      <c r="AG30" s="3"/>
      <c r="AH30" s="3"/>
      <c r="AI30" s="3"/>
      <c r="AJ30" s="3"/>
      <c r="AK30" s="3"/>
      <c r="AL30" s="3"/>
      <c r="AM30" s="3"/>
      <c r="AN30" s="3"/>
      <c r="AO30" s="3"/>
      <c r="AP30" s="3"/>
      <c r="AQ30" s="3"/>
      <c r="AR30" s="3"/>
      <c r="AS30" s="3"/>
      <c r="AT30" s="3"/>
      <c r="AU30" s="3"/>
      <c r="AV30" s="3"/>
      <c r="AW30" s="3"/>
    </row>
    <row r="31" spans="1:49" ht="100.5" customHeight="1" x14ac:dyDescent="0.3">
      <c r="A31" s="52"/>
      <c r="B31" s="52"/>
      <c r="C31" s="52"/>
      <c r="D31" s="52"/>
      <c r="E31" s="52"/>
      <c r="F31" s="52"/>
      <c r="G31" s="52"/>
      <c r="H31" s="52"/>
      <c r="I31" s="52"/>
      <c r="J31" s="52"/>
      <c r="K31" s="42" t="s">
        <v>70</v>
      </c>
      <c r="L31" s="43" t="s">
        <v>71</v>
      </c>
      <c r="M31" s="44">
        <f>IF(L31="PREVENIR",15,IF(L31="DETECTAR",10,IF(L31="NO ES UN CONTROL",0,"")))</f>
        <v>15</v>
      </c>
      <c r="N31" s="72" t="str">
        <f>IF(N28&lt;86,"DÉBIL",IF(N28&lt;96,"MODERADO",IF(N28&lt;101,"FUERTE","")))</f>
        <v>FUERTE</v>
      </c>
      <c r="O31" s="52"/>
      <c r="P31" s="63" t="str">
        <f>IF(AND(N31="FUERTE",O28="FUERTE (SIEMPRE SE EJECUTA)"),"FUERTE",IF(OR(N31="DÉBIL",O28="DÉBIL (NO SE EJECUTA)"),"DÉBIL",IF(OR(N31="MODERADO",O28="MODERADO (ALGUNAS VECES)"),"MODERADO")))</f>
        <v>FUERTE</v>
      </c>
      <c r="Q31" s="74">
        <f>IF(AND($P$17="FUERTE",$Q$14="DIRECTAMENTE"),2,IF(AND($P$17="FUERTE",$Q$14="DIRECTAMENTE"),2,IF(AND($P$17="FUERTE",$Q$14="DIRECTAMENTE"),2,IF(AND($P$17="FUERTE",$Q$14="NO DISMINUYE"),0,IF(AND($P$17="MODERADO",$Q$14="DIRECTAMENTE"),1,IF(AND($P$17="MODERADO",$Q$14="DIRECTAMENTE"),1,IF(AND($P$17="MODERADO",$Q$14="DIRECTAMENTE"),1,IF(AND($P$17="MODERADO",$Q$14="NO DISMINUYE"),0,"N/A"))))))))</f>
        <v>2</v>
      </c>
      <c r="R31" s="52"/>
      <c r="S31" s="52"/>
      <c r="T31" s="52"/>
      <c r="U31" s="66" t="s">
        <v>72</v>
      </c>
      <c r="V31" s="47"/>
      <c r="W31" s="52"/>
      <c r="X31" s="52"/>
      <c r="Y31" s="52"/>
      <c r="Z31" s="65"/>
      <c r="AA31" s="10"/>
      <c r="AB31" s="52"/>
      <c r="AC31" s="65"/>
      <c r="AD31" s="10"/>
      <c r="AE31" s="10"/>
      <c r="AF31" s="10"/>
      <c r="AG31" s="3"/>
      <c r="AH31" s="3"/>
      <c r="AI31" s="3"/>
      <c r="AJ31" s="3"/>
      <c r="AK31" s="3"/>
      <c r="AL31" s="3"/>
      <c r="AM31" s="3"/>
      <c r="AN31" s="3"/>
      <c r="AO31" s="3"/>
      <c r="AP31" s="3"/>
      <c r="AQ31" s="3"/>
      <c r="AR31" s="3"/>
      <c r="AS31" s="3"/>
      <c r="AT31" s="3"/>
      <c r="AU31" s="3"/>
      <c r="AV31" s="3"/>
      <c r="AW31" s="3"/>
    </row>
    <row r="32" spans="1:49" ht="100.5" customHeight="1" x14ac:dyDescent="0.3">
      <c r="A32" s="52"/>
      <c r="B32" s="52"/>
      <c r="C32" s="52"/>
      <c r="D32" s="52"/>
      <c r="E32" s="52"/>
      <c r="F32" s="52"/>
      <c r="G32" s="52"/>
      <c r="H32" s="52"/>
      <c r="I32" s="52"/>
      <c r="J32" s="52"/>
      <c r="K32" s="42" t="s">
        <v>73</v>
      </c>
      <c r="L32" s="43" t="s">
        <v>74</v>
      </c>
      <c r="M32" s="44">
        <f>IF(L32="CONFIABLE",15,IF(L32="NO CONFIABLE",0,""))</f>
        <v>15</v>
      </c>
      <c r="N32" s="60"/>
      <c r="O32" s="52"/>
      <c r="P32" s="52"/>
      <c r="Q32" s="52"/>
      <c r="R32" s="52"/>
      <c r="S32" s="52"/>
      <c r="T32" s="52"/>
      <c r="U32" s="67"/>
      <c r="V32" s="47"/>
      <c r="W32" s="52"/>
      <c r="X32" s="52"/>
      <c r="Y32" s="52"/>
      <c r="Z32" s="65"/>
      <c r="AA32" s="10"/>
      <c r="AB32" s="52"/>
      <c r="AC32" s="65"/>
      <c r="AD32" s="10"/>
      <c r="AE32" s="10"/>
      <c r="AF32" s="10"/>
      <c r="AG32" s="3"/>
      <c r="AH32" s="3"/>
      <c r="AI32" s="3"/>
      <c r="AJ32" s="3"/>
      <c r="AK32" s="3"/>
      <c r="AL32" s="3"/>
      <c r="AM32" s="3"/>
      <c r="AN32" s="3"/>
      <c r="AO32" s="3"/>
      <c r="AP32" s="3"/>
      <c r="AQ32" s="3"/>
      <c r="AR32" s="3"/>
      <c r="AS32" s="3"/>
      <c r="AT32" s="3"/>
      <c r="AU32" s="3"/>
      <c r="AV32" s="3"/>
      <c r="AW32" s="3"/>
    </row>
    <row r="33" spans="1:49" ht="48.75" customHeight="1" x14ac:dyDescent="0.3">
      <c r="A33" s="52"/>
      <c r="B33" s="52"/>
      <c r="C33" s="52"/>
      <c r="D33" s="52"/>
      <c r="E33" s="52"/>
      <c r="F33" s="52"/>
      <c r="G33" s="52"/>
      <c r="H33" s="52"/>
      <c r="I33" s="52"/>
      <c r="J33" s="52"/>
      <c r="K33" s="42" t="s">
        <v>75</v>
      </c>
      <c r="L33" s="43" t="s">
        <v>76</v>
      </c>
      <c r="M33" s="44">
        <f>IF(L33="SE INVESTIGAN Y RESUELVEN OPORTUNAMENTE",15,IF(L33="NO SE INVESTIGAN,  NI  RESUELVEN OPORTUNAMENTE",0,""))</f>
        <v>15</v>
      </c>
      <c r="N33" s="60"/>
      <c r="O33" s="52"/>
      <c r="P33" s="52"/>
      <c r="Q33" s="52"/>
      <c r="R33" s="52"/>
      <c r="S33" s="52"/>
      <c r="T33" s="52"/>
      <c r="U33" s="75" t="s">
        <v>77</v>
      </c>
      <c r="V33" s="41"/>
      <c r="W33" s="52"/>
      <c r="X33" s="52"/>
      <c r="Y33" s="52"/>
      <c r="Z33" s="65"/>
      <c r="AA33" s="10"/>
      <c r="AB33" s="52"/>
      <c r="AC33" s="65"/>
      <c r="AD33" s="10"/>
      <c r="AE33" s="10"/>
      <c r="AF33" s="10"/>
      <c r="AG33" s="3"/>
      <c r="AH33" s="3"/>
      <c r="AI33" s="3"/>
      <c r="AJ33" s="3"/>
      <c r="AK33" s="3"/>
      <c r="AL33" s="3"/>
      <c r="AM33" s="3"/>
      <c r="AN33" s="3"/>
      <c r="AO33" s="3"/>
      <c r="AP33" s="3"/>
      <c r="AQ33" s="3"/>
      <c r="AR33" s="3"/>
      <c r="AS33" s="3"/>
      <c r="AT33" s="3"/>
      <c r="AU33" s="3"/>
      <c r="AV33" s="3"/>
      <c r="AW33" s="3"/>
    </row>
    <row r="34" spans="1:49" ht="55.5" customHeight="1" x14ac:dyDescent="0.3">
      <c r="A34" s="53"/>
      <c r="B34" s="53"/>
      <c r="C34" s="53"/>
      <c r="D34" s="53"/>
      <c r="E34" s="53"/>
      <c r="F34" s="53"/>
      <c r="G34" s="53"/>
      <c r="H34" s="53"/>
      <c r="I34" s="53"/>
      <c r="J34" s="53"/>
      <c r="K34" s="48" t="s">
        <v>78</v>
      </c>
      <c r="L34" s="49" t="s">
        <v>79</v>
      </c>
      <c r="M34" s="50">
        <f>IF(L34="COMPLETA",10,IF(L34="INCOMPLETA",5,IF(L34="NO EXISTE",0,"")))</f>
        <v>10</v>
      </c>
      <c r="N34" s="73"/>
      <c r="O34" s="62"/>
      <c r="P34" s="62"/>
      <c r="Q34" s="62"/>
      <c r="R34" s="62"/>
      <c r="S34" s="62"/>
      <c r="T34" s="62"/>
      <c r="U34" s="76"/>
      <c r="V34" s="41"/>
      <c r="W34" s="62"/>
      <c r="X34" s="62"/>
      <c r="Y34" s="62"/>
      <c r="Z34" s="76"/>
      <c r="AA34" s="10"/>
      <c r="AB34" s="62"/>
      <c r="AC34" s="76"/>
      <c r="AD34" s="10"/>
      <c r="AE34" s="10"/>
      <c r="AF34" s="10"/>
      <c r="AG34" s="3"/>
      <c r="AH34" s="3"/>
      <c r="AI34" s="3"/>
      <c r="AJ34" s="3"/>
      <c r="AK34" s="3"/>
      <c r="AL34" s="3"/>
      <c r="AM34" s="3"/>
      <c r="AN34" s="3"/>
      <c r="AO34" s="3"/>
      <c r="AP34" s="3"/>
      <c r="AQ34" s="3"/>
      <c r="AR34" s="3"/>
      <c r="AS34" s="3"/>
      <c r="AT34" s="3"/>
      <c r="AU34" s="3"/>
      <c r="AV34" s="3"/>
      <c r="AW34" s="3"/>
    </row>
    <row r="35" spans="1:49" ht="14.25" customHeight="1" x14ac:dyDescent="0.3">
      <c r="A35" s="4"/>
      <c r="B35" s="4"/>
      <c r="C35" s="4"/>
      <c r="D35" s="4"/>
      <c r="E35" s="4"/>
      <c r="F35" s="4"/>
      <c r="G35" s="4"/>
      <c r="H35" s="4"/>
      <c r="I35" s="4"/>
      <c r="J35" s="4"/>
      <c r="K35" s="4"/>
      <c r="L35" s="4"/>
      <c r="M35" s="4"/>
      <c r="N35" s="4"/>
      <c r="O35" s="4"/>
      <c r="P35" s="4"/>
      <c r="Q35" s="4"/>
      <c r="R35" s="4"/>
      <c r="S35" s="4"/>
      <c r="T35" s="4"/>
      <c r="U35" s="4"/>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ht="14.25" customHeight="1" x14ac:dyDescent="0.3">
      <c r="A36" s="4"/>
      <c r="B36" s="4"/>
      <c r="C36" s="4"/>
      <c r="D36" s="4"/>
      <c r="E36" s="4"/>
      <c r="F36" s="4"/>
      <c r="G36" s="4"/>
      <c r="H36" s="4"/>
      <c r="I36" s="4"/>
      <c r="J36" s="4"/>
      <c r="K36" s="4"/>
      <c r="L36" s="4"/>
      <c r="M36" s="4"/>
      <c r="N36" s="4"/>
      <c r="O36" s="4"/>
      <c r="P36" s="4"/>
      <c r="Q36" s="4"/>
      <c r="R36" s="4"/>
      <c r="S36" s="4"/>
      <c r="T36" s="4"/>
      <c r="U36" s="4"/>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ht="14.25" customHeight="1" x14ac:dyDescent="0.3">
      <c r="A37" s="4"/>
      <c r="B37" s="4"/>
      <c r="C37" s="4"/>
      <c r="D37" s="4"/>
      <c r="E37" s="4"/>
      <c r="F37" s="4"/>
      <c r="G37" s="4"/>
      <c r="H37" s="4"/>
      <c r="I37" s="4"/>
      <c r="J37" s="4"/>
      <c r="K37" s="4"/>
      <c r="L37" s="4"/>
      <c r="M37" s="4"/>
      <c r="N37" s="4"/>
      <c r="O37" s="4"/>
      <c r="P37" s="4"/>
      <c r="Q37" s="4"/>
      <c r="R37" s="4"/>
      <c r="S37" s="4"/>
      <c r="T37" s="4"/>
      <c r="U37" s="4"/>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row>
    <row r="38" spans="1:49" ht="14.25" customHeight="1" x14ac:dyDescent="0.3">
      <c r="A38" s="4"/>
      <c r="B38" s="4"/>
      <c r="C38" s="4"/>
      <c r="D38" s="4"/>
      <c r="E38" s="4"/>
      <c r="F38" s="4"/>
      <c r="G38" s="4"/>
      <c r="H38" s="4"/>
      <c r="I38" s="4"/>
      <c r="J38" s="4"/>
      <c r="K38" s="4"/>
      <c r="L38" s="4"/>
      <c r="M38" s="4"/>
      <c r="N38" s="4"/>
      <c r="O38" s="4"/>
      <c r="P38" s="4"/>
      <c r="Q38" s="4"/>
      <c r="R38" s="4"/>
      <c r="S38" s="4"/>
      <c r="T38" s="4"/>
      <c r="U38" s="4"/>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ht="14.2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ht="14.2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ht="14.2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ht="14.2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ht="14.2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row>
    <row r="44" spans="1:49" ht="14.2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row>
    <row r="45" spans="1:49" ht="14.2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row>
    <row r="46" spans="1:49" ht="14.2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ht="14.2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row>
    <row r="48" spans="1:49" ht="14.2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row>
    <row r="49" spans="1:49" ht="14.2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ht="14.2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row>
    <row r="51" spans="1:49" ht="14.2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row>
    <row r="52" spans="1:49" ht="14.2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row>
    <row r="53" spans="1:49" ht="14.2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row r="54" spans="1:49" ht="14.2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ht="14.2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ht="14.2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ht="14.2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row>
    <row r="58" spans="1:49" ht="14.2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row>
    <row r="59" spans="1:49" ht="14.2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ht="14.2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ht="14.2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row>
    <row r="62" spans="1:49" ht="14.2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1:49" ht="14.2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ht="14.2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row>
    <row r="65" spans="1:49" ht="14.2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row>
    <row r="66" spans="1:49" ht="14.2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49" ht="14.2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49" ht="14.2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row>
    <row r="69" spans="1:49" ht="14.2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ht="14.2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ht="14.2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ht="14.2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ht="14.2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ht="14.2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ht="14.2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ht="14.2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ht="14.2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ht="14.2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ht="14.2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ht="14.2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ht="14.2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1:49" ht="14.2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ht="14.2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1:49" ht="14.2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1:49" ht="14.2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1:49" ht="14.2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1:49" ht="14.2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1:49" ht="14.2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1:49" ht="14.2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1:49" ht="14.2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1:49" ht="14.2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1:49" ht="14.2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1:49" ht="14.2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1:49" ht="14.2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1:49" ht="14.2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1:49" ht="14.2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1:49" ht="14.2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1:49" ht="14.2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1:49" ht="14.2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1:49" ht="14.2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1:49" ht="14.2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1:49" ht="14.2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1:49" ht="14.2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1:49" ht="14.2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1:49" ht="14.2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1:49" ht="14.2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1:49" ht="14.2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1:49" ht="14.2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1:49" ht="14.2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1:49" ht="14.2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1:49" ht="14.2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1:49" ht="14.2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1:49" ht="14.2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1:49" ht="14.2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1:49" ht="14.2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1:49" ht="14.2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1:49" ht="14.2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1:49" ht="14.2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1:49" ht="14.2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1:49" ht="14.2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1:49" ht="14.2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1:49" ht="14.2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1:49" ht="14.2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1:49" ht="14.2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1:49" ht="14.2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1:49" ht="14.2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1:49" ht="14.2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1:49" ht="14.2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1:49" ht="14.2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1:49" ht="14.2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1:49" ht="14.2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1:49" ht="14.2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1:49" ht="14.2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1:49" ht="14.2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1:49" ht="14.2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1:49" ht="14.2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1:49" ht="14.2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row>
    <row r="138" spans="1:49" ht="14.2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row>
    <row r="139" spans="1:49" ht="14.2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row>
    <row r="140" spans="1:49" ht="14.2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row>
    <row r="141" spans="1:49" ht="14.2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row>
    <row r="142" spans="1:49" ht="14.2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row>
    <row r="143" spans="1:49" ht="14.2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row>
    <row r="144" spans="1:49" ht="14.2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row>
    <row r="145" spans="1:49" ht="14.2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row>
    <row r="146" spans="1:49" ht="14.2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row>
    <row r="147" spans="1:49" ht="14.2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row>
    <row r="148" spans="1:49" ht="14.2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row>
    <row r="149" spans="1:49" ht="14.2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row>
    <row r="150" spans="1:49" ht="14.2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row>
    <row r="151" spans="1:49" ht="14.2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row>
    <row r="152" spans="1:49" ht="14.2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row>
    <row r="153" spans="1:49" ht="14.2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row>
    <row r="154" spans="1:49" ht="14.2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row>
    <row r="155" spans="1:49" ht="14.2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row>
    <row r="156" spans="1:49" ht="14.2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row>
    <row r="157" spans="1:49" ht="14.2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row>
    <row r="158" spans="1:49" ht="14.2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row>
    <row r="159" spans="1:49" ht="14.2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row>
    <row r="160" spans="1:49" ht="14.2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row>
    <row r="161" spans="1:49" ht="14.2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row>
    <row r="162" spans="1:49" ht="14.2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row>
    <row r="163" spans="1:49" ht="14.2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row>
    <row r="164" spans="1:49" ht="14.2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row>
    <row r="165" spans="1:49" ht="14.2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row>
    <row r="166" spans="1:49" ht="14.2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row>
    <row r="167" spans="1:49" ht="14.2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row>
    <row r="168" spans="1:49" ht="14.2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row>
    <row r="169" spans="1:49" ht="14.2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row>
    <row r="170" spans="1:49" ht="14.2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row>
    <row r="171" spans="1:49" ht="14.2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row>
    <row r="172" spans="1:49" ht="14.2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row>
    <row r="173" spans="1:49" ht="14.2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row>
    <row r="174" spans="1:49" ht="14.2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row>
    <row r="175" spans="1:49" ht="14.2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row>
    <row r="176" spans="1:49" ht="14.2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row>
    <row r="177" spans="1:49" ht="14.2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row>
    <row r="178" spans="1:49" ht="14.2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row>
    <row r="179" spans="1:49" ht="14.2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row>
    <row r="180" spans="1:49" ht="14.2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row>
    <row r="181" spans="1:49" ht="14.2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row>
    <row r="182" spans="1:49" ht="14.2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row>
    <row r="183" spans="1:49" ht="14.2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row>
    <row r="184" spans="1:49" ht="14.2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row>
    <row r="185" spans="1:49" ht="14.2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row>
    <row r="186" spans="1:49" ht="14.2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row>
    <row r="187" spans="1:49" ht="14.2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row>
    <row r="188" spans="1:49" ht="14.2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row>
    <row r="189" spans="1:49" ht="14.2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row>
    <row r="190" spans="1:49" ht="14.2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row>
    <row r="191" spans="1:49" ht="14.2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row>
    <row r="192" spans="1:49" ht="14.2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row>
    <row r="193" spans="1:49" ht="14.2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row>
    <row r="194" spans="1:49" ht="14.2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row>
    <row r="195" spans="1:49" ht="14.2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row>
    <row r="196" spans="1:49" ht="14.2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row>
    <row r="197" spans="1:49" ht="14.2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row>
    <row r="198" spans="1:49" ht="14.2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row>
    <row r="199" spans="1:49" ht="14.2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row>
    <row r="200" spans="1:49" ht="14.2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row>
    <row r="201" spans="1:49" ht="14.2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row>
    <row r="202" spans="1:49" ht="14.2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row>
    <row r="203" spans="1:49" ht="14.2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row>
    <row r="204" spans="1:49" ht="14.2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row>
    <row r="205" spans="1:49" ht="14.2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row>
    <row r="206" spans="1:49" ht="14.2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row>
    <row r="207" spans="1:49" ht="14.2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row>
    <row r="208" spans="1:49" ht="14.2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row>
    <row r="209" spans="1:49" ht="14.2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row>
    <row r="210" spans="1:49" ht="14.2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row>
    <row r="211" spans="1:49" ht="14.2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row>
    <row r="212" spans="1:49" ht="14.2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row>
    <row r="213" spans="1:49" ht="14.2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row>
    <row r="214" spans="1:49" ht="14.2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row>
    <row r="215" spans="1:49" ht="14.2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row>
    <row r="216" spans="1:49" ht="14.2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row>
    <row r="217" spans="1:49" ht="14.2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row>
    <row r="218" spans="1:49" ht="14.2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row>
    <row r="219" spans="1:49" ht="14.2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row>
    <row r="220" spans="1:49" ht="14.2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row>
    <row r="221" spans="1:49" ht="14.2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row>
    <row r="222" spans="1:49" ht="14.2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row>
    <row r="223" spans="1:49" ht="14.2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row>
    <row r="224" spans="1:49" ht="14.2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row>
    <row r="225" spans="1:49" ht="14.2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row>
    <row r="226" spans="1:49" ht="14.2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row>
    <row r="227" spans="1:49" ht="14.2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row>
    <row r="228" spans="1:49" ht="14.2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row>
    <row r="229" spans="1:49" ht="14.2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row>
    <row r="230" spans="1:49" ht="14.2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row>
    <row r="231" spans="1:49" ht="14.2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row>
    <row r="232" spans="1:49" ht="14.2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row>
    <row r="233" spans="1:49" ht="14.2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row>
    <row r="234" spans="1:49" ht="14.2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row>
    <row r="235" spans="1:49"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row>
    <row r="236" spans="1:49"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row>
    <row r="237" spans="1:49"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row>
    <row r="238" spans="1:49"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row>
    <row r="239" spans="1:49"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row>
    <row r="240" spans="1:49"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row>
    <row r="241" spans="1:49"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row>
    <row r="242" spans="1:49"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row>
    <row r="243" spans="1:49"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row>
    <row r="244" spans="1:49"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row>
    <row r="245" spans="1:49"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row>
    <row r="246" spans="1:49"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row>
    <row r="247" spans="1:49"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row>
    <row r="248" spans="1:49"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row>
    <row r="249" spans="1:49"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row>
    <row r="250" spans="1:49"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row>
    <row r="251" spans="1:49"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row>
    <row r="252" spans="1:49"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row>
    <row r="253" spans="1:49"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row>
    <row r="254" spans="1:49"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row>
    <row r="255" spans="1:49"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row>
    <row r="256" spans="1:49"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row>
    <row r="257" spans="1:49"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row>
    <row r="258" spans="1:49"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row>
    <row r="259" spans="1:49"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row>
    <row r="260" spans="1:49"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row>
    <row r="261" spans="1:49"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row>
    <row r="262" spans="1:49"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row>
    <row r="263" spans="1:49"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row>
    <row r="264" spans="1:49"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row>
    <row r="265" spans="1:49"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row>
    <row r="266" spans="1:49"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row>
    <row r="267" spans="1:49"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row>
    <row r="268" spans="1:49"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row>
    <row r="269" spans="1:49"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row>
    <row r="270" spans="1:49"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row>
    <row r="271" spans="1:49"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row>
    <row r="272" spans="1:49"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row>
    <row r="273" spans="1:49"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row>
    <row r="274" spans="1:49"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row>
    <row r="275" spans="1:49"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row>
    <row r="276" spans="1:49"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row>
    <row r="277" spans="1:49"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row>
    <row r="278" spans="1:49"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row>
    <row r="279" spans="1:49"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row>
    <row r="280" spans="1:49"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row>
    <row r="281" spans="1:49"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row>
    <row r="282" spans="1:49"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row>
    <row r="283" spans="1:49"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row>
    <row r="284" spans="1:49"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row>
    <row r="285" spans="1:49"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row>
    <row r="286" spans="1:49"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row>
    <row r="287" spans="1:49"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row>
    <row r="288" spans="1:49"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row>
    <row r="289" spans="1:49"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row>
    <row r="290" spans="1:49"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row>
    <row r="291" spans="1:49"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row>
    <row r="292" spans="1:49"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row>
    <row r="293" spans="1:49"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row>
    <row r="294" spans="1:49"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row>
    <row r="295" spans="1:49"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row>
    <row r="296" spans="1:49"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row>
    <row r="297" spans="1:49"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row>
    <row r="298" spans="1:49"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row>
    <row r="299" spans="1:49"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row>
    <row r="300" spans="1:49"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row>
    <row r="301" spans="1:49"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row>
    <row r="302" spans="1:49"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row>
    <row r="303" spans="1:49"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row>
    <row r="304" spans="1:49"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row>
    <row r="305" spans="1:49"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row>
    <row r="306" spans="1:49"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row>
    <row r="307" spans="1:49"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row>
    <row r="308" spans="1:49"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row>
    <row r="309" spans="1:49"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row>
    <row r="310" spans="1:49"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row>
    <row r="311" spans="1:49"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row>
    <row r="312" spans="1:49"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row>
    <row r="313" spans="1:49"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row>
    <row r="314" spans="1:49"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row>
    <row r="315" spans="1:49"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row>
    <row r="316" spans="1:49"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row>
    <row r="317" spans="1:49"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row>
    <row r="318" spans="1:49"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row>
    <row r="319" spans="1:49"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row>
    <row r="320" spans="1:49"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row>
    <row r="321" spans="1:49"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row>
    <row r="322" spans="1:49"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row>
    <row r="323" spans="1:49"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row>
    <row r="324" spans="1:49"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row>
    <row r="325" spans="1:49"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row>
    <row r="326" spans="1:49"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row>
    <row r="327" spans="1:49"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row>
    <row r="328" spans="1:49"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row>
    <row r="329" spans="1:49"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row>
    <row r="330" spans="1:49"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row>
    <row r="331" spans="1:49"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row>
    <row r="332" spans="1:49"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row>
    <row r="333" spans="1:49"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row>
    <row r="334" spans="1:49"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row>
    <row r="335" spans="1:49"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row>
    <row r="336" spans="1:49"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row>
    <row r="337" spans="1:49"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row>
    <row r="338" spans="1:49"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row>
    <row r="339" spans="1:49"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row>
    <row r="340" spans="1:49"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row>
    <row r="341" spans="1:49"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row>
    <row r="342" spans="1:49"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row>
    <row r="343" spans="1:49"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row>
    <row r="344" spans="1:49"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row>
    <row r="345" spans="1:49"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row>
    <row r="346" spans="1:49"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row>
    <row r="347" spans="1:49"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row>
    <row r="348" spans="1:49"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row>
    <row r="349" spans="1:49"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row>
    <row r="350" spans="1:49"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row>
    <row r="351" spans="1:49"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row>
    <row r="352" spans="1:49"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row>
    <row r="353" spans="1:49"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row>
    <row r="354" spans="1:49"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row>
    <row r="355" spans="1:49"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row>
    <row r="356" spans="1:49"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row>
    <row r="357" spans="1:49"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row>
    <row r="358" spans="1:49"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row>
    <row r="359" spans="1:49"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row>
    <row r="360" spans="1:49"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row>
    <row r="361" spans="1:49"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row>
    <row r="362" spans="1:49"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row>
    <row r="363" spans="1:49"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row>
    <row r="364" spans="1:49"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row>
    <row r="365" spans="1:49"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row>
    <row r="366" spans="1:49"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row>
    <row r="367" spans="1:49"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row>
    <row r="368" spans="1:49"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row>
    <row r="369" spans="1:49"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row>
    <row r="370" spans="1:49"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row>
    <row r="371" spans="1:49"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row>
    <row r="372" spans="1:49"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row>
    <row r="373" spans="1:49"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row>
    <row r="374" spans="1:49"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row>
    <row r="375" spans="1:49"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row>
    <row r="376" spans="1:49"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row>
    <row r="377" spans="1:49"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row>
    <row r="378" spans="1:49"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row>
    <row r="379" spans="1:49"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row>
    <row r="380" spans="1:49"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row>
    <row r="381" spans="1:49"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row>
    <row r="382" spans="1:49"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row>
    <row r="383" spans="1:49"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row>
    <row r="384" spans="1:49"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row>
    <row r="385" spans="1:49"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row>
    <row r="386" spans="1:49"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row>
    <row r="387" spans="1:49"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row>
    <row r="388" spans="1:49"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row>
    <row r="389" spans="1:49"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row>
    <row r="390" spans="1:49"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row>
    <row r="391" spans="1:49"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row>
    <row r="392" spans="1:49"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row>
    <row r="393" spans="1:49"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row>
    <row r="394" spans="1:49"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row>
    <row r="395" spans="1:49"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row>
    <row r="396" spans="1:49"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row>
    <row r="397" spans="1:49"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row>
    <row r="398" spans="1:49"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row>
    <row r="399" spans="1:49"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row>
    <row r="400" spans="1:49"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row>
    <row r="401" spans="1:49"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row>
    <row r="402" spans="1:49"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row>
    <row r="403" spans="1:49"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row>
    <row r="404" spans="1:49"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row>
    <row r="405" spans="1:49"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row>
    <row r="406" spans="1:49"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row>
    <row r="407" spans="1:49"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row>
    <row r="408" spans="1:49"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row>
    <row r="409" spans="1:49"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row>
    <row r="410" spans="1:49"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row>
    <row r="411" spans="1:49"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row>
    <row r="412" spans="1:49"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row>
    <row r="413" spans="1:49"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row>
    <row r="414" spans="1:49"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row>
    <row r="415" spans="1:49"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row>
    <row r="416" spans="1:49"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row>
    <row r="417" spans="1:49"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row>
    <row r="418" spans="1:49"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row>
    <row r="419" spans="1:49"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row>
    <row r="420" spans="1:49"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row>
    <row r="421" spans="1:49"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row>
    <row r="422" spans="1:49"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row>
    <row r="423" spans="1:49"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row>
    <row r="424" spans="1:49"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row>
    <row r="425" spans="1:49"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row>
    <row r="426" spans="1:49"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row>
    <row r="427" spans="1:49"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row>
    <row r="428" spans="1:49"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row>
    <row r="429" spans="1:49"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row>
    <row r="430" spans="1:49"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row>
    <row r="431" spans="1:49"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row>
    <row r="432" spans="1:49"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row>
    <row r="433" spans="1:49"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row>
    <row r="434" spans="1:49"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row>
    <row r="435" spans="1:49"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row>
    <row r="436" spans="1:49"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row>
    <row r="437" spans="1:49"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row>
    <row r="438" spans="1:49"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row>
    <row r="439" spans="1:49"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row>
    <row r="440" spans="1:49"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row>
    <row r="441" spans="1:49"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row>
    <row r="442" spans="1:49"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row>
    <row r="443" spans="1:49"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row>
    <row r="444" spans="1:49"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row>
    <row r="445" spans="1:49"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row>
    <row r="446" spans="1:49"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row>
    <row r="447" spans="1:49"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row>
    <row r="448" spans="1:49"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row>
    <row r="449" spans="1:49"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row>
    <row r="450" spans="1:49"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row>
    <row r="451" spans="1:49"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row>
    <row r="452" spans="1:49"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row>
    <row r="453" spans="1:49"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row>
    <row r="454" spans="1:49"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row>
    <row r="455" spans="1:49"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row>
    <row r="456" spans="1:49"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row>
    <row r="457" spans="1:49"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row>
    <row r="458" spans="1:49"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row>
    <row r="459" spans="1:49"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row>
    <row r="460" spans="1:49"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row>
    <row r="461" spans="1:49"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row>
    <row r="462" spans="1:49"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row>
    <row r="463" spans="1:49"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row>
    <row r="464" spans="1:49"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row>
    <row r="465" spans="1:49"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row>
    <row r="466" spans="1:49"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row>
    <row r="467" spans="1:49"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row>
    <row r="468" spans="1:49"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row>
    <row r="469" spans="1:49"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row>
    <row r="470" spans="1:49"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row>
    <row r="471" spans="1:49"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row>
    <row r="472" spans="1:49"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row>
    <row r="473" spans="1:49"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row>
    <row r="474" spans="1:49"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row>
    <row r="475" spans="1:49"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row>
    <row r="476" spans="1:49"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row>
    <row r="477" spans="1:49"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row>
    <row r="478" spans="1:49"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row>
    <row r="479" spans="1:49"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row>
    <row r="480" spans="1:49"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row>
    <row r="481" spans="1:49"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row>
    <row r="482" spans="1:49"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row>
    <row r="483" spans="1:49"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row>
    <row r="484" spans="1:49"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row>
    <row r="485" spans="1:49"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row>
    <row r="486" spans="1:49"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row>
    <row r="487" spans="1:49"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row>
    <row r="488" spans="1:49"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row>
    <row r="489" spans="1:49"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row>
    <row r="490" spans="1:49"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row>
    <row r="491" spans="1:49"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row>
    <row r="492" spans="1:49"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row>
    <row r="493" spans="1:49"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row>
    <row r="494" spans="1:49"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row>
    <row r="495" spans="1:49"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row>
    <row r="496" spans="1:49"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row>
    <row r="497" spans="1:49"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row>
    <row r="498" spans="1:49"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row>
    <row r="499" spans="1:49"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row>
    <row r="500" spans="1:49"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row>
    <row r="501" spans="1:49"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row>
    <row r="502" spans="1:49"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row>
    <row r="503" spans="1:49"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row>
    <row r="504" spans="1:49"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row>
    <row r="505" spans="1:49"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row>
    <row r="506" spans="1:49"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row>
    <row r="507" spans="1:49"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row>
    <row r="508" spans="1:49"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row>
    <row r="509" spans="1:49"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row>
    <row r="510" spans="1:49"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row>
    <row r="511" spans="1:49"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row>
    <row r="512" spans="1:49"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row>
    <row r="513" spans="1:49"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row>
    <row r="514" spans="1:49"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row>
    <row r="515" spans="1:49"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row>
    <row r="516" spans="1:49"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row>
    <row r="517" spans="1:49"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row>
    <row r="518" spans="1:49"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row>
    <row r="519" spans="1:49"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row>
    <row r="520" spans="1:49"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row>
    <row r="521" spans="1:49"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row>
    <row r="522" spans="1:49"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row>
    <row r="523" spans="1:49"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row>
    <row r="524" spans="1:49"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row>
    <row r="525" spans="1:49"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row>
    <row r="526" spans="1:49"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row>
    <row r="527" spans="1:49"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row>
    <row r="528" spans="1:49"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row>
    <row r="529" spans="1:49"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row>
    <row r="530" spans="1:49"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row>
    <row r="531" spans="1:49"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row>
    <row r="532" spans="1:49"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row>
    <row r="533" spans="1:49"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row>
    <row r="534" spans="1:49"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row>
    <row r="535" spans="1:49"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row>
    <row r="536" spans="1:49"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row>
    <row r="537" spans="1:49"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row>
    <row r="538" spans="1:49"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row>
    <row r="539" spans="1:49"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row>
    <row r="540" spans="1:49"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row>
    <row r="541" spans="1:49"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row>
    <row r="542" spans="1:49"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row>
    <row r="543" spans="1:49"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row>
    <row r="544" spans="1:49"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row>
    <row r="545" spans="1:49"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row>
    <row r="546" spans="1:49"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row>
    <row r="547" spans="1:49"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row>
    <row r="548" spans="1:49"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row>
    <row r="549" spans="1:49"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row>
    <row r="550" spans="1:49"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row>
    <row r="551" spans="1:49"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row>
    <row r="552" spans="1:49"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row>
    <row r="553" spans="1:49"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row>
    <row r="554" spans="1:49"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row>
    <row r="555" spans="1:49"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row>
    <row r="556" spans="1:49"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row>
    <row r="557" spans="1:49"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row>
    <row r="558" spans="1:49"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row>
    <row r="559" spans="1:49"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row>
    <row r="560" spans="1:49"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row>
    <row r="561" spans="1:49"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row>
    <row r="562" spans="1:49"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row>
    <row r="563" spans="1:49"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row>
    <row r="564" spans="1:49"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row>
    <row r="565" spans="1:49"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row>
    <row r="566" spans="1:49"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row>
    <row r="567" spans="1:49"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row>
    <row r="568" spans="1:49"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row>
    <row r="569" spans="1:49"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row>
    <row r="570" spans="1:49"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row>
    <row r="571" spans="1:49"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row>
    <row r="572" spans="1:49"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row>
    <row r="573" spans="1:49"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row>
    <row r="574" spans="1:49"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row>
    <row r="575" spans="1:49"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row>
    <row r="576" spans="1:49"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row>
    <row r="577" spans="1:49"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row>
    <row r="578" spans="1:49"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row>
    <row r="579" spans="1:49"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row>
    <row r="580" spans="1:49"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row>
    <row r="581" spans="1:49"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row>
    <row r="582" spans="1:49"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row>
    <row r="583" spans="1:49"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row>
    <row r="584" spans="1:49"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row>
    <row r="585" spans="1:49"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row>
    <row r="586" spans="1:49"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row>
    <row r="587" spans="1:49"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row>
    <row r="588" spans="1:49"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row>
    <row r="589" spans="1:49"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row>
    <row r="590" spans="1:49"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row>
    <row r="591" spans="1:49"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row>
    <row r="592" spans="1:49"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row>
    <row r="593" spans="1:49"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row>
    <row r="594" spans="1:49"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row>
    <row r="595" spans="1:49"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row>
    <row r="596" spans="1:49"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row>
    <row r="597" spans="1:49"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row>
    <row r="598" spans="1:49"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row>
    <row r="599" spans="1:49"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row>
    <row r="600" spans="1:49"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row>
    <row r="601" spans="1:49"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row>
    <row r="602" spans="1:49"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row>
    <row r="603" spans="1:49"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row>
    <row r="604" spans="1:49"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row>
    <row r="605" spans="1:49"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row>
    <row r="606" spans="1:49"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row>
    <row r="607" spans="1:49"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row>
    <row r="608" spans="1:49"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row>
    <row r="609" spans="1:49"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row>
    <row r="610" spans="1:49"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row>
    <row r="611" spans="1:49"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row>
    <row r="612" spans="1:49"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row>
    <row r="613" spans="1:49"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row>
    <row r="614" spans="1:49"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row>
    <row r="615" spans="1:49"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row>
    <row r="616" spans="1:49"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row>
    <row r="617" spans="1:49"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row>
    <row r="618" spans="1:49"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row>
    <row r="619" spans="1:49"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row>
    <row r="620" spans="1:49"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row>
    <row r="621" spans="1:49"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row>
    <row r="622" spans="1:49"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row>
    <row r="623" spans="1:49"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row>
    <row r="624" spans="1:49"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row>
    <row r="625" spans="1:49"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row>
    <row r="626" spans="1:49"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row>
    <row r="627" spans="1:49"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row>
    <row r="628" spans="1:49"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row>
    <row r="629" spans="1:49"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row>
    <row r="630" spans="1:49"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row>
    <row r="631" spans="1:49"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row>
    <row r="632" spans="1:49"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row>
    <row r="633" spans="1:49"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row>
    <row r="634" spans="1:49"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row>
    <row r="635" spans="1:49"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row>
    <row r="636" spans="1:49"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row>
    <row r="637" spans="1:49"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row>
    <row r="638" spans="1:49"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row>
    <row r="639" spans="1:49"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row>
    <row r="640" spans="1:49"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row>
    <row r="641" spans="1:49"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row>
    <row r="642" spans="1:49"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row>
    <row r="643" spans="1:49"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row>
    <row r="644" spans="1:49"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row>
    <row r="645" spans="1:49"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row>
    <row r="646" spans="1:49"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row>
    <row r="647" spans="1:49"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row>
    <row r="648" spans="1:49"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row>
    <row r="649" spans="1:49"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row>
    <row r="650" spans="1:49"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row>
    <row r="651" spans="1:49"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row>
    <row r="652" spans="1:49"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row>
    <row r="653" spans="1:49"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row>
    <row r="654" spans="1:49"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row>
    <row r="655" spans="1:49"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row>
    <row r="656" spans="1:49"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row>
    <row r="657" spans="1:49"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row>
    <row r="658" spans="1:49"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row>
    <row r="659" spans="1:49"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row>
    <row r="660" spans="1:49"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row>
    <row r="661" spans="1:49"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row>
    <row r="662" spans="1:49"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row>
    <row r="663" spans="1:49"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row>
    <row r="664" spans="1:49"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row>
    <row r="665" spans="1:49"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row>
    <row r="666" spans="1:49"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row>
    <row r="667" spans="1:49"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row>
    <row r="668" spans="1:49"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row>
    <row r="669" spans="1:49"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row>
    <row r="670" spans="1:49"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row>
    <row r="671" spans="1:49"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row>
    <row r="672" spans="1:49"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row>
    <row r="673" spans="1:49"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row>
    <row r="674" spans="1:49"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row>
    <row r="675" spans="1:49"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row>
    <row r="676" spans="1:49"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row>
    <row r="677" spans="1:49"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row>
    <row r="678" spans="1:49"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row>
    <row r="679" spans="1:49"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row>
    <row r="680" spans="1:49"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row>
    <row r="681" spans="1:49"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row>
    <row r="682" spans="1:49"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row>
    <row r="683" spans="1:49"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row>
    <row r="684" spans="1:49"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row>
    <row r="685" spans="1:49"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row>
    <row r="686" spans="1:49"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row>
    <row r="687" spans="1:49"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row>
    <row r="688" spans="1:49"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row>
    <row r="689" spans="1:49"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row>
    <row r="690" spans="1:49"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row>
    <row r="691" spans="1:49"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row>
    <row r="692" spans="1:49"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row>
    <row r="693" spans="1:49"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row>
    <row r="694" spans="1:49"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row>
    <row r="695" spans="1:49"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row>
    <row r="696" spans="1:49"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row>
    <row r="697" spans="1:49"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row>
    <row r="698" spans="1:49"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row>
    <row r="699" spans="1:49"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row>
    <row r="700" spans="1:49"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row>
    <row r="701" spans="1:49"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row>
    <row r="702" spans="1:49"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row>
    <row r="703" spans="1:49"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row>
    <row r="704" spans="1:49"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row>
    <row r="705" spans="1:49"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row>
    <row r="706" spans="1:49"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row>
    <row r="707" spans="1:49"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row>
    <row r="708" spans="1:49"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row>
    <row r="709" spans="1:49"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row>
    <row r="710" spans="1:49"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row>
    <row r="711" spans="1:49"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row>
    <row r="712" spans="1:49"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row>
    <row r="713" spans="1:49"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row>
    <row r="714" spans="1:49"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row>
    <row r="715" spans="1:49"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row>
    <row r="716" spans="1:49"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row>
    <row r="717" spans="1:49"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row>
    <row r="718" spans="1:49"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row>
    <row r="719" spans="1:49"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row>
    <row r="720" spans="1:49"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row>
    <row r="721" spans="1:49"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row>
    <row r="722" spans="1:49"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row>
    <row r="723" spans="1:49"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row>
    <row r="724" spans="1:49"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row>
    <row r="725" spans="1:49"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row>
    <row r="726" spans="1:49"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row>
    <row r="727" spans="1:49"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row>
    <row r="728" spans="1:49"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row>
    <row r="729" spans="1:49"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row>
    <row r="730" spans="1:49"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row>
    <row r="731" spans="1:49"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row>
    <row r="732" spans="1:49"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row>
    <row r="733" spans="1:49"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row>
    <row r="734" spans="1:49"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row>
    <row r="735" spans="1:49"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row>
    <row r="736" spans="1:49"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row>
    <row r="737" spans="1:49"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row>
    <row r="738" spans="1:49"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row>
    <row r="739" spans="1:49"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row>
    <row r="740" spans="1:49"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row>
    <row r="741" spans="1:49"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row>
    <row r="742" spans="1:49"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row>
    <row r="743" spans="1:49"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row>
    <row r="744" spans="1:49"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row>
    <row r="745" spans="1:49"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row>
    <row r="746" spans="1:49"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row>
    <row r="747" spans="1:49"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row>
    <row r="748" spans="1:49"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row>
    <row r="749" spans="1:49"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row>
    <row r="750" spans="1:49"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row>
    <row r="751" spans="1:49"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row>
    <row r="752" spans="1:49"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row>
    <row r="753" spans="1:49"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row>
    <row r="754" spans="1:49"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row>
    <row r="755" spans="1:49"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row>
    <row r="756" spans="1:49"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row>
    <row r="757" spans="1:49"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row>
    <row r="758" spans="1:49"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row>
    <row r="759" spans="1:49"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row>
    <row r="760" spans="1:49"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row>
    <row r="761" spans="1:49"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row>
    <row r="762" spans="1:49"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row>
    <row r="763" spans="1:49"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row>
    <row r="764" spans="1:49"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row>
    <row r="765" spans="1:49"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row>
    <row r="766" spans="1:49"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row>
    <row r="767" spans="1:49"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row>
    <row r="768" spans="1:49"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row>
    <row r="769" spans="1:49"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row>
    <row r="770" spans="1:49"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row>
    <row r="771" spans="1:49"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row>
    <row r="772" spans="1:49"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row>
    <row r="773" spans="1:49"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row>
    <row r="774" spans="1:49"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row>
    <row r="775" spans="1:49"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row>
    <row r="776" spans="1:49"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row>
    <row r="777" spans="1:49"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row>
    <row r="778" spans="1:49"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row>
    <row r="779" spans="1:49"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row>
    <row r="780" spans="1:49"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row>
    <row r="781" spans="1:49"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row>
    <row r="782" spans="1:49"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row>
    <row r="783" spans="1:49"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row>
    <row r="784" spans="1:49"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row>
    <row r="785" spans="1:49"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row>
    <row r="786" spans="1:49"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row>
    <row r="787" spans="1:49"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row>
    <row r="788" spans="1:49"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row>
    <row r="789" spans="1:49"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row>
    <row r="790" spans="1:49"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row>
    <row r="791" spans="1:49"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row>
    <row r="792" spans="1:49"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row>
    <row r="793" spans="1:49"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row>
    <row r="794" spans="1:49"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row>
    <row r="795" spans="1:49"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row>
    <row r="796" spans="1:49"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row>
    <row r="797" spans="1:49"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row>
    <row r="798" spans="1:49"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row>
    <row r="799" spans="1:49"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row>
    <row r="800" spans="1:49"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row>
    <row r="801" spans="1:49"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row>
    <row r="802" spans="1:49"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row>
    <row r="803" spans="1:49"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row>
    <row r="804" spans="1:49"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row>
    <row r="805" spans="1:49"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row>
    <row r="806" spans="1:49"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row>
    <row r="807" spans="1:49"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row>
    <row r="808" spans="1:49"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row>
    <row r="809" spans="1:49"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row>
    <row r="810" spans="1:49"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row>
    <row r="811" spans="1:49"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row>
    <row r="812" spans="1:49"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row>
    <row r="813" spans="1:49"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row>
    <row r="814" spans="1:49"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row>
    <row r="815" spans="1:49"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row>
    <row r="816" spans="1:49"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row>
    <row r="817" spans="1:49"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row>
    <row r="818" spans="1:49"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row>
    <row r="819" spans="1:49"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row>
    <row r="820" spans="1:49"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row>
    <row r="821" spans="1:49"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row>
    <row r="822" spans="1:49"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row>
    <row r="823" spans="1:49"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row>
    <row r="824" spans="1:49"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row>
    <row r="825" spans="1:49"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row>
    <row r="826" spans="1:49"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row>
    <row r="827" spans="1:49"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row>
    <row r="828" spans="1:49"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row>
    <row r="829" spans="1:49"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row>
    <row r="830" spans="1:49"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row>
    <row r="831" spans="1:49"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row>
    <row r="832" spans="1:49"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row>
    <row r="833" spans="1:49"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row>
    <row r="834" spans="1:49"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row>
    <row r="835" spans="1:49"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row>
    <row r="836" spans="1:49"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row>
    <row r="837" spans="1:49"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row>
    <row r="838" spans="1:49"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row>
    <row r="839" spans="1:49"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row>
    <row r="840" spans="1:49"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row>
    <row r="841" spans="1:49"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row>
    <row r="842" spans="1:49"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row>
    <row r="843" spans="1:49"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row>
    <row r="844" spans="1:49"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row>
    <row r="845" spans="1:49"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row>
    <row r="846" spans="1:49"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row>
    <row r="847" spans="1:49"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row>
    <row r="848" spans="1:49"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row>
    <row r="849" spans="1:49"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row>
    <row r="850" spans="1:49"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row>
    <row r="851" spans="1:49"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row>
    <row r="852" spans="1:49"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row>
    <row r="853" spans="1:49"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row>
    <row r="854" spans="1:49"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row>
    <row r="855" spans="1:49"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row>
    <row r="856" spans="1:49"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row>
    <row r="857" spans="1:49"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row>
    <row r="858" spans="1:49"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row>
    <row r="859" spans="1:49"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row>
    <row r="860" spans="1:49"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row>
    <row r="861" spans="1:49"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row>
    <row r="862" spans="1:49"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row>
    <row r="863" spans="1:49"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row>
    <row r="864" spans="1:49"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row>
    <row r="865" spans="1:49"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row>
    <row r="866" spans="1:49"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row>
    <row r="867" spans="1:49"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row>
    <row r="868" spans="1:49"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row>
    <row r="869" spans="1:49"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row>
    <row r="870" spans="1:49"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row>
    <row r="871" spans="1:49"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row>
    <row r="872" spans="1:49"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row>
    <row r="873" spans="1:49"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row>
    <row r="874" spans="1:49"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row>
    <row r="875" spans="1:49"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row>
    <row r="876" spans="1:49"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row>
    <row r="877" spans="1:49"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row>
    <row r="878" spans="1:49"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row>
    <row r="879" spans="1:49"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row>
    <row r="880" spans="1:49"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row>
    <row r="881" spans="1:49"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row>
    <row r="882" spans="1:49"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row>
    <row r="883" spans="1:49"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row>
    <row r="884" spans="1:49"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row>
    <row r="885" spans="1:49"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row>
    <row r="886" spans="1:49"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row>
    <row r="887" spans="1:49"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row>
    <row r="888" spans="1:49"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row>
    <row r="889" spans="1:49"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row>
    <row r="890" spans="1:49"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row>
    <row r="891" spans="1:49"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row>
    <row r="892" spans="1:49"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row>
    <row r="893" spans="1:49"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row>
    <row r="894" spans="1:49"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row>
    <row r="895" spans="1:49"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row>
    <row r="896" spans="1:49"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row>
    <row r="897" spans="1:49"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row>
    <row r="898" spans="1:49"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row>
    <row r="899" spans="1:49"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row>
    <row r="900" spans="1:49"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row>
    <row r="901" spans="1:49"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row>
    <row r="902" spans="1:49"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row>
    <row r="903" spans="1:49"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row>
    <row r="904" spans="1:49"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row>
    <row r="905" spans="1:49"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row>
    <row r="906" spans="1:49"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row>
    <row r="907" spans="1:49"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row>
    <row r="908" spans="1:49"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row>
    <row r="909" spans="1:49"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row>
    <row r="910" spans="1:49"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row>
    <row r="911" spans="1:49"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row>
    <row r="912" spans="1:49"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row>
    <row r="913" spans="1:49"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row>
    <row r="914" spans="1:49"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row>
    <row r="915" spans="1:49"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row>
    <row r="916" spans="1:49"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row>
    <row r="917" spans="1:49"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row>
    <row r="918" spans="1:49"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row>
    <row r="919" spans="1:49"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row>
    <row r="920" spans="1:49"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row>
    <row r="921" spans="1:49"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row>
    <row r="922" spans="1:49"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row>
    <row r="923" spans="1:49"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row>
    <row r="924" spans="1:49"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row>
    <row r="925" spans="1:49"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row>
    <row r="926" spans="1:49"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row>
    <row r="927" spans="1:49"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row>
    <row r="928" spans="1:49"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row>
    <row r="929" spans="1:49"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row>
    <row r="930" spans="1:49"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row>
    <row r="931" spans="1:49"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row>
    <row r="932" spans="1:49"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row>
    <row r="933" spans="1:49"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row>
    <row r="934" spans="1:49"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row>
    <row r="935" spans="1:49"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row>
    <row r="936" spans="1:49"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row>
    <row r="937" spans="1:49"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row>
    <row r="938" spans="1:49"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row>
    <row r="939" spans="1:49"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row>
    <row r="940" spans="1:49"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row>
    <row r="941" spans="1:49"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row>
    <row r="942" spans="1:49"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row>
    <row r="943" spans="1:49"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row>
    <row r="944" spans="1:49"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row>
    <row r="945" spans="1:49"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row>
    <row r="946" spans="1:49"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row>
    <row r="947" spans="1:49"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row>
    <row r="948" spans="1:49"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row>
    <row r="949" spans="1:49"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row>
    <row r="950" spans="1:49"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row>
    <row r="951" spans="1:49"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row>
    <row r="952" spans="1:49"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row>
    <row r="953" spans="1:49"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row>
    <row r="954" spans="1:49"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row>
    <row r="955" spans="1:49"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row>
    <row r="956" spans="1:49"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row>
    <row r="957" spans="1:49"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row>
    <row r="958" spans="1:49"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row>
    <row r="959" spans="1:49"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row>
    <row r="960" spans="1:49"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row>
    <row r="961" spans="1:49"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row>
    <row r="962" spans="1:49"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row>
    <row r="963" spans="1:49"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row>
    <row r="964" spans="1:49"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row>
    <row r="965" spans="1:49"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row>
    <row r="966" spans="1:49"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row>
    <row r="967" spans="1:49"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row>
    <row r="968" spans="1:49"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row>
    <row r="969" spans="1:49"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row>
    <row r="970" spans="1:49"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row>
    <row r="971" spans="1:49"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row>
    <row r="972" spans="1:49"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row>
    <row r="973" spans="1:49"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row>
    <row r="974" spans="1:49"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row>
    <row r="975" spans="1:49"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row>
    <row r="976" spans="1:49"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row>
    <row r="977" spans="1:49"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row>
    <row r="978" spans="1:49"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row>
    <row r="979" spans="1:49"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row>
    <row r="980" spans="1:49"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row>
    <row r="981" spans="1:49"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row>
    <row r="982" spans="1:49"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row>
    <row r="983" spans="1:49"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row>
    <row r="984" spans="1:49"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row>
    <row r="985" spans="1:49"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row>
    <row r="986" spans="1:49"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row>
    <row r="987" spans="1:49"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row>
    <row r="988" spans="1:49"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row>
    <row r="989" spans="1:49"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row>
    <row r="990" spans="1:49"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row>
    <row r="991" spans="1:49"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row>
    <row r="992" spans="1:49"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row>
    <row r="993" spans="1:49"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row>
    <row r="994" spans="1:49"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row>
    <row r="995" spans="1:49"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row>
    <row r="996" spans="1:49"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row>
    <row r="997" spans="1:49"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row>
    <row r="998" spans="1:49"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row>
    <row r="999" spans="1:49"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row>
    <row r="1000" spans="1:49"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row>
  </sheetData>
  <mergeCells count="120">
    <mergeCell ref="AC28:AC34"/>
    <mergeCell ref="J28:J34"/>
    <mergeCell ref="A28:A34"/>
    <mergeCell ref="B28:B34"/>
    <mergeCell ref="C28:C34"/>
    <mergeCell ref="D28:D34"/>
    <mergeCell ref="E28:E34"/>
    <mergeCell ref="F28:F34"/>
    <mergeCell ref="G28:G34"/>
    <mergeCell ref="AB28:AB34"/>
    <mergeCell ref="A21:A27"/>
    <mergeCell ref="B21:B27"/>
    <mergeCell ref="C21:C27"/>
    <mergeCell ref="D21:D27"/>
    <mergeCell ref="E21:E27"/>
    <mergeCell ref="F21:F27"/>
    <mergeCell ref="G21:G27"/>
    <mergeCell ref="H28:H34"/>
    <mergeCell ref="I28:I34"/>
    <mergeCell ref="AB21:AB27"/>
    <mergeCell ref="AC21:AC27"/>
    <mergeCell ref="H21:H27"/>
    <mergeCell ref="I21:I27"/>
    <mergeCell ref="J21:J27"/>
    <mergeCell ref="N21:N23"/>
    <mergeCell ref="O21:O27"/>
    <mergeCell ref="Q21:Q22"/>
    <mergeCell ref="N24:N27"/>
    <mergeCell ref="Q24:Q27"/>
    <mergeCell ref="R21:R27"/>
    <mergeCell ref="S21:S27"/>
    <mergeCell ref="T21:T27"/>
    <mergeCell ref="U21:U23"/>
    <mergeCell ref="W21:W27"/>
    <mergeCell ref="X21:X27"/>
    <mergeCell ref="Y21:Y27"/>
    <mergeCell ref="U31:U32"/>
    <mergeCell ref="U33:U34"/>
    <mergeCell ref="U24:U25"/>
    <mergeCell ref="U26:U27"/>
    <mergeCell ref="U28:U30"/>
    <mergeCell ref="W28:W34"/>
    <mergeCell ref="X28:X34"/>
    <mergeCell ref="Y28:Y34"/>
    <mergeCell ref="Z28:Z34"/>
    <mergeCell ref="Z21:Z27"/>
    <mergeCell ref="S28:S34"/>
    <mergeCell ref="T28:T34"/>
    <mergeCell ref="P28:P30"/>
    <mergeCell ref="P31:P34"/>
    <mergeCell ref="P21:P23"/>
    <mergeCell ref="P24:P27"/>
    <mergeCell ref="N28:N30"/>
    <mergeCell ref="O28:O34"/>
    <mergeCell ref="Q28:Q29"/>
    <mergeCell ref="R28:R34"/>
    <mergeCell ref="N31:N34"/>
    <mergeCell ref="Q31:Q34"/>
    <mergeCell ref="I14:I20"/>
    <mergeCell ref="J14:J20"/>
    <mergeCell ref="X14:X20"/>
    <mergeCell ref="Y14:Y20"/>
    <mergeCell ref="Z14:Z20"/>
    <mergeCell ref="AB14:AB20"/>
    <mergeCell ref="AC14:AC20"/>
    <mergeCell ref="A11:A13"/>
    <mergeCell ref="A14:A20"/>
    <mergeCell ref="B14:B20"/>
    <mergeCell ref="C14:C20"/>
    <mergeCell ref="D14:D20"/>
    <mergeCell ref="E14:E20"/>
    <mergeCell ref="F14:F20"/>
    <mergeCell ref="A1:A3"/>
    <mergeCell ref="A8:A9"/>
    <mergeCell ref="A10:E10"/>
    <mergeCell ref="B11:B13"/>
    <mergeCell ref="C11:C13"/>
    <mergeCell ref="D11:D13"/>
    <mergeCell ref="E11:E13"/>
    <mergeCell ref="G14:G20"/>
    <mergeCell ref="H14:H20"/>
    <mergeCell ref="B1:AA3"/>
    <mergeCell ref="B4:I4"/>
    <mergeCell ref="J4:K7"/>
    <mergeCell ref="L4:O5"/>
    <mergeCell ref="P4:AC7"/>
    <mergeCell ref="B6:I6"/>
    <mergeCell ref="B7:I7"/>
    <mergeCell ref="F10:U10"/>
    <mergeCell ref="W10:Z12"/>
    <mergeCell ref="AB10:AC12"/>
    <mergeCell ref="F11:I11"/>
    <mergeCell ref="J11:R11"/>
    <mergeCell ref="T11:U11"/>
    <mergeCell ref="F12:I12"/>
    <mergeCell ref="Q12:Q13"/>
    <mergeCell ref="R12:R13"/>
    <mergeCell ref="T12:T13"/>
    <mergeCell ref="U12:U13"/>
    <mergeCell ref="U14:U16"/>
    <mergeCell ref="U17:U18"/>
    <mergeCell ref="O12:O13"/>
    <mergeCell ref="R14:R20"/>
    <mergeCell ref="S14:S20"/>
    <mergeCell ref="T14:T20"/>
    <mergeCell ref="W14:W20"/>
    <mergeCell ref="N17:N20"/>
    <mergeCell ref="Q17:Q20"/>
    <mergeCell ref="U19:U20"/>
    <mergeCell ref="P14:P16"/>
    <mergeCell ref="Q14:Q15"/>
    <mergeCell ref="J12:J13"/>
    <mergeCell ref="K12:K13"/>
    <mergeCell ref="L12:L13"/>
    <mergeCell ref="M12:M13"/>
    <mergeCell ref="N12:N13"/>
    <mergeCell ref="P12:P13"/>
    <mergeCell ref="N14:N16"/>
    <mergeCell ref="O14:O20"/>
    <mergeCell ref="P17:P20"/>
  </mergeCells>
  <conditionalFormatting sqref="I14:I34">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34">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xr:uid="{00000000-0002-0000-0000-000000000000}">
      <formula1>$AA$17:$AA$19</formula1>
    </dataValidation>
  </dataValidations>
  <pageMargins left="0.70866141732283472" right="0.70866141732283472" top="0.74803149606299213" bottom="0.74803149606299213" header="0" footer="0"/>
  <pageSetup scale="14"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PM03.Administrar el Sistema PDM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IPES- Paola Ortega</dc:creator>
  <cp:lastModifiedBy>Cuenta Microsoft</cp:lastModifiedBy>
  <dcterms:created xsi:type="dcterms:W3CDTF">2025-02-27T20:22:01Z</dcterms:created>
  <dcterms:modified xsi:type="dcterms:W3CDTF">2026-09-23T20:06:31Z</dcterms:modified>
</cp:coreProperties>
</file>